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<sst xmlns="http://schemas.openxmlformats.org/spreadsheetml/2006/main" count="74" uniqueCount="74">
  <si>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объекта, адрес расположения объекта</t>
  </si>
  <si>
    <t>Год ввода в эксплуатацию</t>
  </si>
  <si>
    <t>l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</si>
  <si>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</si>
  <si>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</si>
  <si>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</si>
  <si>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</si>
  <si>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</si>
  <si>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</si>
  <si>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</si>
  <si>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</si>
  <si>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</si>
  <si>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</si>
  <si>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</si>
  <si>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</si>
  <si>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</si>
  <si>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</si>
  <si>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</si>
  <si>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</si>
  <si>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</si>
  <si>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</si>
  <si>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</si>
  <si>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</si>
  <si>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</si>
  <si>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</si>
  <si>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</si>
  <si>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</si>
  <si>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</si>
  <si>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</si>
  <si>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</si>
  <si>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</si>
  <si>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</si>
  <si>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</si>
  <si>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</si>
  <si>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</si>
  <si>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</si>
  <si>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</si>
  <si>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</si>
  <si>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</si>
  <si>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 п дворников</t>
  </si>
  <si>
    <t>площадь санит обслуж м2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</si>
  <si>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</si>
  <si>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</si>
  <si>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</si>
  <si>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</si>
  <si>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 xml:space="preserve">ОДН Березкинское 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</si>
  <si>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</si>
  <si>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</si>
  <si>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</si>
  <si>
    <t>Диагностика ВДГО</t>
  </si>
  <si>
    <t>Техническое обслуживание фасадных и внутренних газопроводов</t>
  </si>
  <si>
    <r>
      <t>Площадь, м</t>
    </r>
    <r>
      <rPr>
        <vertAlign val="superscript"/>
        <sz val="11"/>
        <rFont val="Times New Roman"/>
        <family val="1"/>
      </rPr>
      <t>2   по тех паспорту.</t>
    </r>
  </si>
  <si>
    <t>ОТЧЕТ ПО МНОГОКВАРТИРНЫМ ДОМАМ ЗА 2023 Г.</t>
  </si>
  <si>
    <t>зп сантехники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</si>
  <si>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</si>
  <si>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</si>
  <si>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</si>
  <si>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</si>
  <si>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</si>
  <si>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</si>
  <si>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</si>
  <si>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</si>
  <si>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</si>
  <si>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</si>
  <si>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</si>
  <si>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</si>
  <si>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</si>
  <si>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</si>
  <si>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</si>
  <si>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12-ти квартирный жилой дом № 31 , ул. Льнозаводская</t>
  </si>
  <si>
    <t>18-ти квартирный жилой дом № 14 , ул. Школа-интернат</t>
  </si>
  <si>
    <t>18-ти квартирный жилой дом № 15 , ул. Школа-интернат</t>
  </si>
  <si>
    <t xml:space="preserve">в т.ч. зарплата и отчисления  </t>
  </si>
  <si>
    <t>Итого по многоквартирным жилым домам Каменского поселения: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</si>
</sst>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_ ;\-#,##0.00\ 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2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2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2" fontId="53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vertical="top" wrapText="1"/>
      <protection/>
    </xf>
    <xf numFmtId="0" fontId="5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20" xfId="0" applyNumberFormat="1" applyFont="1" applyFill="1" applyBorder="1" applyAlignment="1" applyProtection="1">
      <alignment horizontal="center" vertical="top" wrapText="1"/>
      <protection/>
    </xf>
    <xf numFmtId="2" fontId="1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2" fontId="1" fillId="0" borderId="21" xfId="0" applyNumberFormat="1" applyFont="1" applyFill="1" applyBorder="1" applyAlignment="1" applyProtection="1">
      <alignment horizontal="center" vertical="top"/>
      <protection/>
    </xf>
    <xf numFmtId="2" fontId="1" fillId="0" borderId="20" xfId="0" applyNumberFormat="1" applyFont="1" applyFill="1" applyBorder="1" applyAlignment="1" applyProtection="1">
      <alignment horizontal="center" vertical="top"/>
      <protection/>
    </xf>
    <xf numFmtId="2" fontId="5" fillId="0" borderId="19" xfId="0" applyNumberFormat="1" applyFont="1" applyFill="1" applyBorder="1" applyAlignment="1" applyProtection="1">
      <alignment horizontal="center" vertical="top"/>
      <protection/>
    </xf>
    <xf numFmtId="2" fontId="6" fillId="0" borderId="20" xfId="0" applyNumberFormat="1" applyFont="1" applyFill="1" applyBorder="1" applyAlignment="1" applyProtection="1">
      <alignment horizontal="center" vertical="top"/>
      <protection/>
    </xf>
    <xf numFmtId="172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2" fontId="1" fillId="0" borderId="22" xfId="0" applyNumberFormat="1" applyFont="1" applyFill="1" applyBorder="1" applyAlignment="1" applyProtection="1">
      <alignment horizontal="center" vertical="top"/>
      <protection/>
    </xf>
    <xf numFmtId="2" fontId="1" fillId="0" borderId="22" xfId="0" applyNumberFormat="1" applyFont="1" applyFill="1" applyBorder="1" applyAlignment="1" applyProtection="1">
      <alignment horizontal="center" vertical="top" wrapText="1"/>
      <protection/>
    </xf>
    <xf numFmtId="2" fontId="1" fillId="0" borderId="25" xfId="0" applyNumberFormat="1" applyFont="1" applyFill="1" applyBorder="1" applyAlignment="1" applyProtection="1">
      <alignment horizontal="center" vertical="top"/>
      <protection/>
    </xf>
    <xf numFmtId="2" fontId="1" fillId="0" borderId="22" xfId="0" applyNumberFormat="1" applyFont="1" applyFill="1" applyBorder="1" applyAlignment="1" applyProtection="1">
      <alignment horizontal="center" vertical="top"/>
      <protection/>
    </xf>
    <xf numFmtId="2" fontId="5" fillId="0" borderId="22" xfId="0" applyNumberFormat="1" applyFont="1" applyFill="1" applyBorder="1" applyAlignment="1" applyProtection="1">
      <alignment horizontal="center" vertical="top"/>
      <protection/>
    </xf>
    <xf numFmtId="2" fontId="6" fillId="0" borderId="22" xfId="0" applyNumberFormat="1" applyFont="1" applyFill="1" applyBorder="1" applyAlignment="1" applyProtection="1">
      <alignment horizontal="center" vertical="top"/>
      <protection/>
    </xf>
    <xf numFmtId="172" fontId="0" fillId="0" borderId="26" xfId="0" applyNumberFormat="1" applyFont="1" applyFill="1" applyBorder="1" applyAlignment="1" applyProtection="1">
      <alignment horizontal="left" vertical="center" wrapText="1"/>
      <protection/>
    </xf>
    <xf numFmtId="172" fontId="0" fillId="0" borderId="26" xfId="0" applyNumberFormat="1" applyFill="1" applyBorder="1" applyAlignment="1" applyProtection="1">
      <alignment horizontal="left" vertical="center" wrapText="1"/>
      <protection/>
    </xf>
    <xf numFmtId="2" fontId="1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172" fontId="6" fillId="0" borderId="22" xfId="0" applyNumberFormat="1" applyFont="1" applyFill="1" applyBorder="1" applyAlignment="1" applyProtection="1">
      <alignment horizontal="center" vertical="top"/>
      <protection/>
    </xf>
    <xf numFmtId="2" fontId="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2" fontId="5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33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/>
      <protection/>
    </xf>
    <xf numFmtId="172" fontId="1" fillId="0" borderId="22" xfId="53" applyNumberFormat="1" applyFont="1" applyFill="1" applyBorder="1" applyAlignment="1" applyProtection="1">
      <alignment horizontal="center" vertical="top"/>
      <protection/>
    </xf>
    <xf numFmtId="0" fontId="1" fillId="33" borderId="22" xfId="53" applyNumberFormat="1" applyFont="1" applyFill="1" applyBorder="1" applyAlignment="1" applyProtection="1">
      <alignment horizontal="center" vertical="top"/>
      <protection/>
    </xf>
    <xf numFmtId="0" fontId="1" fillId="33" borderId="22" xfId="0" applyNumberFormat="1" applyFont="1" applyFill="1" applyBorder="1" applyAlignment="1" applyProtection="1">
      <alignment horizontal="center" vertical="top"/>
      <protection/>
    </xf>
    <xf numFmtId="0" fontId="1" fillId="33" borderId="20" xfId="0" applyNumberFormat="1" applyFont="1" applyFill="1" applyBorder="1" applyAlignment="1" applyProtection="1">
      <alignment horizontal="center" vertical="top"/>
      <protection/>
    </xf>
    <xf numFmtId="0" fontId="1" fillId="33" borderId="22" xfId="0" applyNumberFormat="1" applyFont="1" applyFill="1" applyBorder="1" applyAlignment="1" applyProtection="1">
      <alignment horizontal="center" vertical="top"/>
      <protection/>
    </xf>
    <xf numFmtId="172" fontId="1" fillId="33" borderId="22" xfId="0" applyNumberFormat="1" applyFont="1" applyFill="1" applyBorder="1" applyAlignment="1" applyProtection="1">
      <alignment horizontal="center" vertical="top"/>
      <protection/>
    </xf>
    <xf numFmtId="172" fontId="1" fillId="33" borderId="20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NumberFormat="1" applyFont="1" applyFill="1" applyBorder="1" applyAlignment="1" applyProtection="1">
      <alignment horizontal="center" vertical="top"/>
      <protection/>
    </xf>
    <xf numFmtId="0" fontId="54" fillId="0" borderId="42" xfId="0" applyNumberFormat="1" applyFont="1" applyFill="1" applyBorder="1" applyAlignment="1" applyProtection="1">
      <alignment horizontal="center" vertical="top"/>
      <protection/>
    </xf>
    <xf numFmtId="0" fontId="55" fillId="0" borderId="43" xfId="0" applyNumberFormat="1" applyFont="1" applyFill="1" applyBorder="1" applyAlignment="1" applyProtection="1">
      <alignment horizontal="center" vertical="top"/>
      <protection/>
    </xf>
    <xf numFmtId="0" fontId="55" fillId="0" borderId="44" xfId="0" applyNumberFormat="1" applyFont="1" applyFill="1" applyBorder="1" applyAlignment="1" applyProtection="1">
      <alignment horizontal="center" vertical="top"/>
      <protection/>
    </xf>
    <xf numFmtId="0" fontId="55" fillId="0" borderId="21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workbookViewId="0" topLeftCell="H8">
      <selection activeCell="M11" sqref="A11:IV30"/>
    </sheetView>
  </sheetViews>
  <sheetFormatPr defaultColWidth="32.421875" defaultRowHeight="78" customHeight="1"/>
  <cols>
    <col min="1" max="1" width="4.00390625" style="0" customWidth="1"/>
    <col min="2" max="2" width="30.57421875" style="0" customWidth="1"/>
    <col min="3" max="3" width="14.140625" style="0" customWidth="1"/>
    <col min="4" max="4" width="13.8515625" style="0" customWidth="1"/>
    <col min="5" max="5" width="15.7109375" style="0" customWidth="1"/>
    <col min="6" max="6" width="22.7109375" style="13" customWidth="1"/>
    <col min="7" max="7" width="21.421875" style="13" customWidth="1"/>
    <col min="8" max="8" width="20.7109375" style="13" customWidth="1"/>
    <col min="9" max="9" width="21.8515625" style="13" customWidth="1"/>
    <col min="10" max="10" width="17.421875" style="0" customWidth="1"/>
    <col min="11" max="11" width="15.28125" style="0" customWidth="1"/>
    <col min="12" max="12" width="13.140625" style="0" customWidth="1"/>
    <col min="13" max="13" width="19.28125" style="0" customWidth="1"/>
    <col min="14" max="14" width="20.57421875" style="0" customWidth="1"/>
    <col min="15" max="15" width="16.57421875" style="0" customWidth="1"/>
    <col min="16" max="16" width="19.7109375" style="55" customWidth="1"/>
    <col min="17" max="17" width="21.421875" style="55" customWidth="1"/>
    <col min="18" max="18" width="21.421875" style="0" customWidth="1"/>
    <col min="19" max="19" width="32.7109375" style="0" customWidth="1"/>
  </cols>
  <sheetData>
    <row r="1" spans="5:16" s="11" customFormat="1" ht="78" customHeight="1" hidden="1">
      <c r="E1" s="12"/>
      <c r="F1" s="13"/>
      <c r="G1" s="13"/>
      <c r="H1" s="13" t="s">
        <v>4</v>
      </c>
      <c r="I1" s="13"/>
      <c r="J1" s="13"/>
      <c r="K1" s="13" t="s">
        <v>3</v>
      </c>
      <c r="O1" s="13"/>
      <c r="P1" s="13"/>
    </row>
    <row r="2" spans="5:16" s="11" customFormat="1" ht="78" customHeight="1" hidden="1">
      <c r="E2" s="12"/>
      <c r="F2" s="13"/>
      <c r="G2" s="13"/>
      <c r="H2" s="13"/>
      <c r="I2" s="13"/>
      <c r="J2" s="13"/>
      <c r="K2" s="13" t="s">
        <v>46</v>
      </c>
      <c r="M2" s="13"/>
      <c r="N2" s="14"/>
      <c r="O2" s="13"/>
      <c r="P2" s="13"/>
    </row>
    <row r="3" spans="5:16" s="11" customFormat="1" ht="78" customHeight="1" hidden="1">
      <c r="E3" s="15"/>
      <c r="F3" s="13" t="s">
        <v>53</v>
      </c>
      <c r="G3" s="13" t="s">
        <v>39</v>
      </c>
      <c r="H3" s="16" t="s">
        <v>40</v>
      </c>
      <c r="I3" s="17"/>
      <c r="J3" s="13"/>
      <c r="K3" s="13"/>
      <c r="M3" s="13"/>
      <c r="N3" s="13" t="s">
        <v>25</v>
      </c>
      <c r="O3" s="13"/>
      <c r="P3" s="13"/>
    </row>
    <row r="4" spans="5:16" s="11" customFormat="1" ht="78" customHeight="1" hidden="1">
      <c r="E4" s="12" t="s">
        <v>38</v>
      </c>
      <c r="F4" s="18">
        <v>602732.53</v>
      </c>
      <c r="G4" s="19"/>
      <c r="H4" s="18">
        <v>62951</v>
      </c>
      <c r="I4" s="20" t="s">
        <v>48</v>
      </c>
      <c r="J4" s="13"/>
      <c r="K4" s="13"/>
      <c r="M4" s="13">
        <v>1000812.87</v>
      </c>
      <c r="N4" s="14" t="s">
        <v>41</v>
      </c>
      <c r="O4" s="13"/>
      <c r="P4" s="13"/>
    </row>
    <row r="5" spans="5:16" s="11" customFormat="1" ht="78" customHeight="1" hidden="1">
      <c r="E5" s="12"/>
      <c r="F5" s="18">
        <f>SUM(F3:F4)</f>
        <v>602732.53</v>
      </c>
      <c r="G5" s="18"/>
      <c r="H5" s="18"/>
      <c r="I5" s="18">
        <v>59835.06</v>
      </c>
      <c r="J5" s="13"/>
      <c r="K5" s="13"/>
      <c r="N5" s="21"/>
      <c r="O5" s="13"/>
      <c r="P5" s="13"/>
    </row>
    <row r="6" spans="5:16" s="11" customFormat="1" ht="78" customHeight="1" hidden="1">
      <c r="E6" s="12"/>
      <c r="F6" s="13"/>
      <c r="G6" s="13"/>
      <c r="M6" s="11">
        <f>SUM(M2:M5)</f>
        <v>1000812.87</v>
      </c>
      <c r="N6" s="21"/>
      <c r="O6" s="13"/>
      <c r="P6" s="13"/>
    </row>
    <row r="7" spans="5:14" s="11" customFormat="1" ht="78" customHeight="1" hidden="1" thickBot="1">
      <c r="E7" s="12"/>
      <c r="G7" s="11" t="s">
        <v>45</v>
      </c>
      <c r="H7" s="11">
        <f>17290.02+1428</f>
        <v>18718.02</v>
      </c>
      <c r="N7" s="21"/>
    </row>
    <row r="8" spans="1:19" ht="35.25" customHeight="1" thickBot="1">
      <c r="A8" s="88" t="s">
        <v>52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6" t="s">
        <v>47</v>
      </c>
    </row>
    <row r="9" spans="1:19" ht="44.25" customHeight="1">
      <c r="A9" s="90"/>
      <c r="B9" s="91"/>
      <c r="C9" s="91"/>
      <c r="D9" s="91"/>
      <c r="E9" s="92"/>
      <c r="F9" s="97" t="s">
        <v>37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0"/>
      <c r="S9" s="87"/>
    </row>
    <row r="10" spans="1:19" ht="78" customHeight="1">
      <c r="A10" s="84" t="s">
        <v>19</v>
      </c>
      <c r="B10" s="84" t="s">
        <v>0</v>
      </c>
      <c r="C10" s="77" t="s">
        <v>1</v>
      </c>
      <c r="D10" s="77" t="s">
        <v>44</v>
      </c>
      <c r="E10" s="77" t="s">
        <v>51</v>
      </c>
      <c r="F10" s="82" t="s">
        <v>11</v>
      </c>
      <c r="G10" s="77" t="s">
        <v>12</v>
      </c>
      <c r="H10" s="77" t="s">
        <v>5</v>
      </c>
      <c r="I10" s="77" t="s">
        <v>6</v>
      </c>
      <c r="J10" s="77" t="s">
        <v>7</v>
      </c>
      <c r="K10" s="77" t="s">
        <v>50</v>
      </c>
      <c r="L10" s="77" t="s">
        <v>49</v>
      </c>
      <c r="M10" s="95" t="s">
        <v>13</v>
      </c>
      <c r="N10" s="96"/>
      <c r="O10" s="77" t="s">
        <v>18</v>
      </c>
      <c r="P10" s="79" t="s">
        <v>15</v>
      </c>
      <c r="Q10" s="77" t="s">
        <v>16</v>
      </c>
      <c r="R10" s="93" t="s">
        <v>17</v>
      </c>
      <c r="S10" s="87"/>
    </row>
    <row r="11" spans="1:19" ht="78" customHeight="1" thickBot="1">
      <c r="A11" s="85"/>
      <c r="B11" s="85"/>
      <c r="C11" s="78"/>
      <c r="D11" s="78"/>
      <c r="E11" s="78"/>
      <c r="F11" s="83"/>
      <c r="G11" s="78"/>
      <c r="H11" s="78"/>
      <c r="I11" s="78"/>
      <c r="J11" s="81"/>
      <c r="K11" s="81"/>
      <c r="L11" s="81"/>
      <c r="M11" s="22" t="s">
        <v>14</v>
      </c>
      <c r="N11" s="22" t="s">
        <v>72</v>
      </c>
      <c r="O11" s="78"/>
      <c r="P11" s="80"/>
      <c r="Q11" s="81"/>
      <c r="R11" s="94"/>
      <c r="S11" s="87"/>
    </row>
    <row r="12" spans="1:19" s="6" customFormat="1" ht="29.25" customHeight="1" thickBot="1">
      <c r="A12" s="70">
        <v>1</v>
      </c>
      <c r="B12" s="73">
        <v>2</v>
      </c>
      <c r="C12" s="74">
        <v>3</v>
      </c>
      <c r="D12" s="27"/>
      <c r="E12" s="71">
        <v>4</v>
      </c>
      <c r="F12" s="23">
        <v>5</v>
      </c>
      <c r="G12" s="23">
        <v>6</v>
      </c>
      <c r="H12" s="23">
        <v>7</v>
      </c>
      <c r="I12" s="24">
        <v>8</v>
      </c>
      <c r="J12" s="25">
        <v>9</v>
      </c>
      <c r="K12" s="25">
        <v>10</v>
      </c>
      <c r="L12" s="23">
        <v>11</v>
      </c>
      <c r="M12" s="26">
        <v>12</v>
      </c>
      <c r="N12" s="27">
        <v>13</v>
      </c>
      <c r="O12" s="28">
        <v>14</v>
      </c>
      <c r="P12" s="29">
        <v>15</v>
      </c>
      <c r="Q12" s="58">
        <v>16</v>
      </c>
      <c r="R12" s="56">
        <v>17</v>
      </c>
      <c r="S12" s="28">
        <v>18</v>
      </c>
    </row>
    <row r="13" spans="1:19" s="1" customFormat="1" ht="69" customHeight="1" thickBot="1">
      <c r="A13" s="30" t="s">
        <v>2</v>
      </c>
      <c r="B13" s="72" t="s">
        <v>54</v>
      </c>
      <c r="C13" s="66">
        <v>1973</v>
      </c>
      <c r="D13" s="69">
        <v>370.3</v>
      </c>
      <c r="E13" s="63">
        <v>331.1</v>
      </c>
      <c r="F13" s="32">
        <f>F4/E31*E13</f>
        <v>24013.855010950138</v>
      </c>
      <c r="G13" s="32">
        <f>(G4/H4*E13)</f>
        <v>0</v>
      </c>
      <c r="H13" s="32">
        <v>112.26</v>
      </c>
      <c r="I13" s="32">
        <v>0</v>
      </c>
      <c r="J13" s="33">
        <v>55290</v>
      </c>
      <c r="K13" s="34">
        <v>1435.32</v>
      </c>
      <c r="L13" s="35">
        <v>0</v>
      </c>
      <c r="M13" s="36">
        <f>M4/E31*E13</f>
        <v>39874.03028217656</v>
      </c>
      <c r="N13" s="37">
        <f aca="true" t="shared" si="0" ref="N13:N29">M13*85%</f>
        <v>33892.92573985007</v>
      </c>
      <c r="O13" s="37">
        <f>SUM(F13:M13)</f>
        <v>120725.4652931267</v>
      </c>
      <c r="P13" s="38">
        <v>82788.22</v>
      </c>
      <c r="Q13" s="57">
        <v>64433.79</v>
      </c>
      <c r="R13" s="39">
        <f aca="true" t="shared" si="1" ref="R13:R30">Q13-O13</f>
        <v>-56291.675293126704</v>
      </c>
      <c r="S13" s="40" t="s">
        <v>32</v>
      </c>
    </row>
    <row r="14" spans="1:19" s="1" customFormat="1" ht="78" customHeight="1" thickBot="1">
      <c r="A14" s="41">
        <v>2</v>
      </c>
      <c r="B14" s="59" t="s">
        <v>55</v>
      </c>
      <c r="C14" s="65">
        <v>1976</v>
      </c>
      <c r="D14" s="67">
        <v>381.4</v>
      </c>
      <c r="E14" s="62">
        <v>371.4</v>
      </c>
      <c r="F14" s="42">
        <f>F4/E31*E14</f>
        <v>26936.71323185406</v>
      </c>
      <c r="G14" s="42">
        <f>(G4/H4*E14)</f>
        <v>0</v>
      </c>
      <c r="H14" s="42">
        <v>1264.82</v>
      </c>
      <c r="I14" s="42">
        <v>0</v>
      </c>
      <c r="J14" s="43">
        <v>0</v>
      </c>
      <c r="K14" s="34">
        <v>1435.32</v>
      </c>
      <c r="L14" s="35">
        <v>0</v>
      </c>
      <c r="M14" s="44">
        <f>M4/E31*E14</f>
        <v>44727.317568107435</v>
      </c>
      <c r="N14" s="45">
        <f t="shared" si="0"/>
        <v>38018.21993289132</v>
      </c>
      <c r="O14" s="45">
        <f>SUM(F14:M14)</f>
        <v>74364.17079996149</v>
      </c>
      <c r="P14" s="46">
        <v>85178.21</v>
      </c>
      <c r="Q14" s="46">
        <v>75352.34</v>
      </c>
      <c r="R14" s="47">
        <f t="shared" si="1"/>
        <v>988.1692000385083</v>
      </c>
      <c r="S14" s="48" t="s">
        <v>33</v>
      </c>
    </row>
    <row r="15" spans="1:19" s="1" customFormat="1" ht="78" customHeight="1" thickBot="1">
      <c r="A15" s="41">
        <v>3</v>
      </c>
      <c r="B15" s="59" t="s">
        <v>56</v>
      </c>
      <c r="C15" s="65">
        <v>1975</v>
      </c>
      <c r="D15" s="67">
        <v>304.5</v>
      </c>
      <c r="E15" s="62">
        <v>371.4</v>
      </c>
      <c r="F15" s="42">
        <f>F4/E31*E15</f>
        <v>26936.71323185406</v>
      </c>
      <c r="G15" s="42">
        <f>(G4/H4*E15)</f>
        <v>0</v>
      </c>
      <c r="H15" s="42">
        <v>129.21</v>
      </c>
      <c r="I15" s="42">
        <v>450</v>
      </c>
      <c r="J15" s="43">
        <v>2746</v>
      </c>
      <c r="K15" s="34">
        <v>1435.32</v>
      </c>
      <c r="L15" s="35">
        <v>0</v>
      </c>
      <c r="M15" s="44">
        <f>M4/E31*E15</f>
        <v>44727.317568107435</v>
      </c>
      <c r="N15" s="45">
        <f t="shared" si="0"/>
        <v>38018.21993289132</v>
      </c>
      <c r="O15" s="45">
        <f aca="true" t="shared" si="2" ref="O15:O30">SUM(F15:M15)</f>
        <v>76424.5607999615</v>
      </c>
      <c r="P15" s="46">
        <v>57574.25</v>
      </c>
      <c r="Q15" s="46">
        <v>88495.71</v>
      </c>
      <c r="R15" s="47">
        <f t="shared" si="1"/>
        <v>12071.149200038504</v>
      </c>
      <c r="S15" s="48" t="s">
        <v>28</v>
      </c>
    </row>
    <row r="16" spans="1:19" s="1" customFormat="1" ht="78" customHeight="1" thickBot="1">
      <c r="A16" s="41">
        <v>4</v>
      </c>
      <c r="B16" s="59" t="s">
        <v>57</v>
      </c>
      <c r="C16" s="65">
        <v>1986</v>
      </c>
      <c r="D16" s="68">
        <v>498</v>
      </c>
      <c r="E16" s="62">
        <v>496.8</v>
      </c>
      <c r="F16" s="42">
        <f>F4/E31*E16</f>
        <v>36031.66164131691</v>
      </c>
      <c r="G16" s="42">
        <f>(G4/H4*E16)</f>
        <v>0</v>
      </c>
      <c r="H16" s="42">
        <v>2784.6</v>
      </c>
      <c r="I16" s="42">
        <v>0</v>
      </c>
      <c r="J16" s="43">
        <v>0</v>
      </c>
      <c r="K16" s="34">
        <v>1435.32</v>
      </c>
      <c r="L16" s="35">
        <v>0</v>
      </c>
      <c r="M16" s="44">
        <f>M4/E31*E16</f>
        <v>59829.109768001545</v>
      </c>
      <c r="N16" s="45">
        <f t="shared" si="0"/>
        <v>50854.74330280131</v>
      </c>
      <c r="O16" s="45">
        <f t="shared" si="2"/>
        <v>100080.69140931845</v>
      </c>
      <c r="P16" s="46">
        <v>111358.13</v>
      </c>
      <c r="Q16" s="46">
        <v>102340.03</v>
      </c>
      <c r="R16" s="47">
        <f t="shared" si="1"/>
        <v>2259.338590681553</v>
      </c>
      <c r="S16" s="49" t="s">
        <v>27</v>
      </c>
    </row>
    <row r="17" spans="1:19" s="1" customFormat="1" ht="78" customHeight="1" thickBot="1">
      <c r="A17" s="41">
        <v>5</v>
      </c>
      <c r="B17" s="59" t="s">
        <v>58</v>
      </c>
      <c r="C17" s="65">
        <v>1981</v>
      </c>
      <c r="D17" s="67">
        <v>481.7</v>
      </c>
      <c r="E17" s="62">
        <v>500.6</v>
      </c>
      <c r="F17" s="42">
        <f>F4/E31*E17</f>
        <v>36307.26613857336</v>
      </c>
      <c r="G17" s="42">
        <f>(G4/H4*E17)</f>
        <v>0</v>
      </c>
      <c r="H17" s="42">
        <v>979.22</v>
      </c>
      <c r="I17" s="42">
        <v>0</v>
      </c>
      <c r="J17" s="43">
        <v>2250</v>
      </c>
      <c r="K17" s="34">
        <v>1435.32</v>
      </c>
      <c r="L17" s="35">
        <v>0</v>
      </c>
      <c r="M17" s="44">
        <f>M4/E31*E17</f>
        <v>60286.73983466501</v>
      </c>
      <c r="N17" s="45">
        <f t="shared" si="0"/>
        <v>51243.72885946526</v>
      </c>
      <c r="O17" s="45">
        <f t="shared" si="2"/>
        <v>101258.54597323836</v>
      </c>
      <c r="P17" s="46">
        <v>107573.37</v>
      </c>
      <c r="Q17" s="46">
        <v>102768.2</v>
      </c>
      <c r="R17" s="47">
        <f t="shared" si="1"/>
        <v>1509.6540267616365</v>
      </c>
      <c r="S17" s="49" t="s">
        <v>26</v>
      </c>
    </row>
    <row r="18" spans="1:19" s="1" customFormat="1" ht="78" customHeight="1" thickBot="1">
      <c r="A18" s="41">
        <v>6</v>
      </c>
      <c r="B18" s="59" t="s">
        <v>59</v>
      </c>
      <c r="C18" s="65">
        <v>1985</v>
      </c>
      <c r="D18" s="68">
        <v>495</v>
      </c>
      <c r="E18" s="62">
        <v>491.2</v>
      </c>
      <c r="F18" s="42">
        <f>F4/E31*E18</f>
        <v>35625.507645360034</v>
      </c>
      <c r="G18" s="42">
        <f>(G4/H4*E18)</f>
        <v>0</v>
      </c>
      <c r="H18" s="42">
        <v>3784.18</v>
      </c>
      <c r="I18" s="42">
        <v>3469</v>
      </c>
      <c r="J18" s="43">
        <v>0</v>
      </c>
      <c r="K18" s="34">
        <v>1435.32</v>
      </c>
      <c r="L18" s="35">
        <v>0</v>
      </c>
      <c r="M18" s="44">
        <f>M4/E31*E18</f>
        <v>59154.7075644975</v>
      </c>
      <c r="N18" s="45">
        <f t="shared" si="0"/>
        <v>50281.50142982287</v>
      </c>
      <c r="O18" s="45">
        <f t="shared" si="2"/>
        <v>103468.71520985753</v>
      </c>
      <c r="P18" s="46">
        <v>110726.62</v>
      </c>
      <c r="Q18" s="46">
        <v>131259.94</v>
      </c>
      <c r="R18" s="47">
        <f t="shared" si="1"/>
        <v>27791.22479014247</v>
      </c>
      <c r="S18" s="48" t="s">
        <v>31</v>
      </c>
    </row>
    <row r="19" spans="1:19" s="1" customFormat="1" ht="78" customHeight="1" thickBot="1">
      <c r="A19" s="41">
        <v>7</v>
      </c>
      <c r="B19" s="59" t="s">
        <v>60</v>
      </c>
      <c r="C19" s="65">
        <v>1966</v>
      </c>
      <c r="D19" s="67">
        <v>364.5</v>
      </c>
      <c r="E19" s="62">
        <v>358.1</v>
      </c>
      <c r="F19" s="42">
        <f>F4/E31*E19</f>
        <v>25972.09749145649</v>
      </c>
      <c r="G19" s="42">
        <f>(G4/H4*E19)</f>
        <v>0</v>
      </c>
      <c r="H19" s="42">
        <v>975.8</v>
      </c>
      <c r="I19" s="42">
        <v>0</v>
      </c>
      <c r="J19" s="43">
        <v>0</v>
      </c>
      <c r="K19" s="34">
        <v>1435.32</v>
      </c>
      <c r="L19" s="35">
        <v>0</v>
      </c>
      <c r="M19" s="44">
        <f>M4/E31*E19</f>
        <v>43125.612334785335</v>
      </c>
      <c r="N19" s="45">
        <f t="shared" si="0"/>
        <v>36656.77048456753</v>
      </c>
      <c r="O19" s="45">
        <f t="shared" si="2"/>
        <v>71508.82982624182</v>
      </c>
      <c r="P19" s="46">
        <v>81764.96</v>
      </c>
      <c r="Q19" s="46">
        <v>79837.2</v>
      </c>
      <c r="R19" s="47">
        <f t="shared" si="1"/>
        <v>8328.370173758172</v>
      </c>
      <c r="S19" s="48" t="s">
        <v>30</v>
      </c>
    </row>
    <row r="20" spans="1:19" s="1" customFormat="1" ht="78" customHeight="1" thickBot="1">
      <c r="A20" s="41">
        <v>8</v>
      </c>
      <c r="B20" s="59" t="s">
        <v>61</v>
      </c>
      <c r="C20" s="65">
        <v>1985</v>
      </c>
      <c r="D20" s="67">
        <v>487.3</v>
      </c>
      <c r="E20" s="62">
        <v>485.2</v>
      </c>
      <c r="F20" s="42">
        <f>F4/E31*E20</f>
        <v>35190.34264969196</v>
      </c>
      <c r="G20" s="42">
        <f>(G4/H4*E20)</f>
        <v>0</v>
      </c>
      <c r="H20" s="42">
        <v>1448.4</v>
      </c>
      <c r="I20" s="42">
        <v>0</v>
      </c>
      <c r="J20" s="43">
        <v>0</v>
      </c>
      <c r="K20" s="34">
        <v>1435.32</v>
      </c>
      <c r="L20" s="35">
        <v>0</v>
      </c>
      <c r="M20" s="44">
        <f>M4/E31*E20</f>
        <v>58432.13377502888</v>
      </c>
      <c r="N20" s="45">
        <f t="shared" si="0"/>
        <v>49667.31370877455</v>
      </c>
      <c r="O20" s="45">
        <f t="shared" si="2"/>
        <v>96506.19642472084</v>
      </c>
      <c r="P20" s="46">
        <v>108804.26</v>
      </c>
      <c r="Q20" s="46">
        <v>112066.57</v>
      </c>
      <c r="R20" s="47">
        <f t="shared" si="1"/>
        <v>15560.373575279169</v>
      </c>
      <c r="S20" s="49" t="s">
        <v>8</v>
      </c>
    </row>
    <row r="21" spans="1:19" s="1" customFormat="1" ht="78" customHeight="1" thickBot="1">
      <c r="A21" s="41">
        <v>9</v>
      </c>
      <c r="B21" s="59" t="s">
        <v>62</v>
      </c>
      <c r="C21" s="65">
        <v>1962</v>
      </c>
      <c r="D21" s="68">
        <v>52.8</v>
      </c>
      <c r="E21" s="63">
        <v>378</v>
      </c>
      <c r="F21" s="42">
        <f>F4/E31*E21</f>
        <v>27415.39472708895</v>
      </c>
      <c r="G21" s="42">
        <f>(G4/H4*E21)</f>
        <v>0</v>
      </c>
      <c r="H21" s="42">
        <v>51</v>
      </c>
      <c r="I21" s="42">
        <v>0</v>
      </c>
      <c r="J21" s="43">
        <v>0</v>
      </c>
      <c r="K21" s="34">
        <v>155.36</v>
      </c>
      <c r="L21" s="35">
        <v>0</v>
      </c>
      <c r="M21" s="44">
        <f>M4/E31*E21</f>
        <v>45522.14873652291</v>
      </c>
      <c r="N21" s="45">
        <f t="shared" si="0"/>
        <v>38693.82642604447</v>
      </c>
      <c r="O21" s="45">
        <f t="shared" si="2"/>
        <v>73143.90346361186</v>
      </c>
      <c r="P21" s="46">
        <v>9957.05</v>
      </c>
      <c r="Q21" s="46">
        <v>9887.89</v>
      </c>
      <c r="R21" s="47">
        <f t="shared" si="1"/>
        <v>-63256.01346361186</v>
      </c>
      <c r="S21" s="48" t="s">
        <v>34</v>
      </c>
    </row>
    <row r="22" spans="1:19" s="1" customFormat="1" ht="78" customHeight="1" thickBot="1">
      <c r="A22" s="41">
        <v>10</v>
      </c>
      <c r="B22" s="59" t="s">
        <v>63</v>
      </c>
      <c r="C22" s="65">
        <v>1963</v>
      </c>
      <c r="D22" s="67">
        <v>363.9</v>
      </c>
      <c r="E22" s="62">
        <v>361.7</v>
      </c>
      <c r="F22" s="42">
        <f>F4/E31*E22</f>
        <v>26233.196488857335</v>
      </c>
      <c r="G22" s="42">
        <f>(G4/H4*E22)</f>
        <v>0</v>
      </c>
      <c r="H22" s="42">
        <v>9924.59</v>
      </c>
      <c r="I22" s="42">
        <v>0</v>
      </c>
      <c r="J22" s="43">
        <v>0</v>
      </c>
      <c r="K22" s="34">
        <v>1435.32</v>
      </c>
      <c r="L22" s="35">
        <v>0</v>
      </c>
      <c r="M22" s="44">
        <f>M4/E31*E22</f>
        <v>43559.1566084665</v>
      </c>
      <c r="N22" s="45">
        <f t="shared" si="0"/>
        <v>37025.28311719653</v>
      </c>
      <c r="O22" s="45">
        <f t="shared" si="2"/>
        <v>81152.26309732384</v>
      </c>
      <c r="P22" s="46">
        <v>81677.46</v>
      </c>
      <c r="Q22" s="46">
        <v>98954.99</v>
      </c>
      <c r="R22" s="47">
        <f t="shared" si="1"/>
        <v>17802.726902676164</v>
      </c>
      <c r="S22" s="48" t="s">
        <v>35</v>
      </c>
    </row>
    <row r="23" spans="1:19" s="1" customFormat="1" ht="78" customHeight="1" thickBot="1">
      <c r="A23" s="41">
        <v>11</v>
      </c>
      <c r="B23" s="59" t="s">
        <v>64</v>
      </c>
      <c r="C23" s="65">
        <v>1968</v>
      </c>
      <c r="D23" s="67">
        <v>331.9</v>
      </c>
      <c r="E23" s="62">
        <v>361.7</v>
      </c>
      <c r="F23" s="42">
        <f>F4/E31*E23</f>
        <v>26233.196488857335</v>
      </c>
      <c r="G23" s="42">
        <f>(G4/H4*E23)</f>
        <v>0</v>
      </c>
      <c r="H23" s="42">
        <v>2332.39</v>
      </c>
      <c r="I23" s="42">
        <v>0</v>
      </c>
      <c r="J23" s="43">
        <v>0</v>
      </c>
      <c r="K23" s="34">
        <v>1435.32</v>
      </c>
      <c r="L23" s="35">
        <v>0</v>
      </c>
      <c r="M23" s="44">
        <f>M4/E31*E23</f>
        <v>43559.1566084665</v>
      </c>
      <c r="N23" s="45">
        <f t="shared" si="0"/>
        <v>37025.28311719653</v>
      </c>
      <c r="O23" s="45">
        <f t="shared" si="2"/>
        <v>73560.06309732384</v>
      </c>
      <c r="P23" s="46">
        <v>74116.71</v>
      </c>
      <c r="Q23" s="46">
        <v>55286.56</v>
      </c>
      <c r="R23" s="47">
        <f t="shared" si="1"/>
        <v>-18273.503097323846</v>
      </c>
      <c r="S23" s="48" t="s">
        <v>36</v>
      </c>
    </row>
    <row r="24" spans="1:19" s="1" customFormat="1" ht="78" customHeight="1" thickBot="1">
      <c r="A24" s="41">
        <v>12</v>
      </c>
      <c r="B24" s="59" t="s">
        <v>65</v>
      </c>
      <c r="C24" s="65">
        <v>1969</v>
      </c>
      <c r="D24" s="68">
        <v>352.8</v>
      </c>
      <c r="E24" s="63">
        <v>336</v>
      </c>
      <c r="F24" s="42">
        <f>F4/E31*E24</f>
        <v>24369.2397574124</v>
      </c>
      <c r="G24" s="42">
        <f>(G4/H4*E24)</f>
        <v>0</v>
      </c>
      <c r="H24" s="50">
        <v>2733.54</v>
      </c>
      <c r="I24" s="42">
        <v>0</v>
      </c>
      <c r="J24" s="43">
        <v>10800</v>
      </c>
      <c r="K24" s="34">
        <v>1435.32</v>
      </c>
      <c r="L24" s="35">
        <v>0</v>
      </c>
      <c r="M24" s="44">
        <f>M4/E31*E24</f>
        <v>40464.13221024259</v>
      </c>
      <c r="N24" s="45">
        <f t="shared" si="0"/>
        <v>34394.512378706204</v>
      </c>
      <c r="O24" s="45">
        <f t="shared" si="2"/>
        <v>79802.23196765498</v>
      </c>
      <c r="P24" s="46">
        <v>78642.81</v>
      </c>
      <c r="Q24" s="46">
        <v>59859.88</v>
      </c>
      <c r="R24" s="47">
        <f t="shared" si="1"/>
        <v>-19942.351967654984</v>
      </c>
      <c r="S24" s="49" t="s">
        <v>10</v>
      </c>
    </row>
    <row r="25" spans="1:19" s="1" customFormat="1" ht="32.25" customHeight="1" thickBot="1">
      <c r="A25" s="41">
        <v>13</v>
      </c>
      <c r="B25" s="59" t="s">
        <v>66</v>
      </c>
      <c r="C25" s="65">
        <v>1971</v>
      </c>
      <c r="D25" s="68">
        <v>737.3</v>
      </c>
      <c r="E25" s="63">
        <v>750.2</v>
      </c>
      <c r="F25" s="42">
        <f>F4/E31*E25</f>
        <v>54410.129958365425</v>
      </c>
      <c r="G25" s="42">
        <f>(G4/H4*E25)</f>
        <v>0</v>
      </c>
      <c r="H25" s="42">
        <v>20957.52</v>
      </c>
      <c r="I25" s="42">
        <v>1253</v>
      </c>
      <c r="J25" s="43">
        <v>49313</v>
      </c>
      <c r="K25" s="34">
        <v>2825.36</v>
      </c>
      <c r="L25" s="35">
        <v>0</v>
      </c>
      <c r="M25" s="44">
        <f>M4/E31*E25</f>
        <v>90345.8094765595</v>
      </c>
      <c r="N25" s="45">
        <f t="shared" si="0"/>
        <v>76793.93805507557</v>
      </c>
      <c r="O25" s="45">
        <f t="shared" si="2"/>
        <v>219104.81943492492</v>
      </c>
      <c r="P25" s="46">
        <v>165406.2</v>
      </c>
      <c r="Q25" s="46">
        <v>185421.71</v>
      </c>
      <c r="R25" s="47">
        <f t="shared" si="1"/>
        <v>-33683.10943492493</v>
      </c>
      <c r="S25" s="49"/>
    </row>
    <row r="26" spans="1:19" s="1" customFormat="1" ht="78" customHeight="1" thickBot="1">
      <c r="A26" s="41">
        <v>14</v>
      </c>
      <c r="B26" s="59" t="s">
        <v>67</v>
      </c>
      <c r="C26" s="65">
        <v>1979</v>
      </c>
      <c r="D26" s="67">
        <v>780.9</v>
      </c>
      <c r="E26" s="62">
        <v>810.2</v>
      </c>
      <c r="F26" s="42">
        <f>F4/E31*E26</f>
        <v>58761.779915046216</v>
      </c>
      <c r="G26" s="42">
        <f>(G4/H4*E26)</f>
        <v>0</v>
      </c>
      <c r="H26" s="42">
        <v>238.02</v>
      </c>
      <c r="I26" s="42">
        <v>0</v>
      </c>
      <c r="J26" s="43">
        <v>0</v>
      </c>
      <c r="K26" s="34">
        <v>2898.36</v>
      </c>
      <c r="L26" s="35">
        <v>0</v>
      </c>
      <c r="M26" s="44">
        <f>M4/E31*E26</f>
        <v>97571.54737124569</v>
      </c>
      <c r="N26" s="45">
        <f t="shared" si="0"/>
        <v>82935.81526555883</v>
      </c>
      <c r="O26" s="45">
        <f t="shared" si="2"/>
        <v>159469.7072862919</v>
      </c>
      <c r="P26" s="46">
        <v>174718.98</v>
      </c>
      <c r="Q26" s="46">
        <v>153797.72</v>
      </c>
      <c r="R26" s="47">
        <f t="shared" si="1"/>
        <v>-5671.9872862919</v>
      </c>
      <c r="S26" s="48" t="s">
        <v>29</v>
      </c>
    </row>
    <row r="27" spans="1:19" s="1" customFormat="1" ht="78" customHeight="1" thickBot="1">
      <c r="A27" s="41">
        <v>15</v>
      </c>
      <c r="B27" s="60" t="s">
        <v>68</v>
      </c>
      <c r="C27" s="65">
        <v>1979</v>
      </c>
      <c r="D27" s="68">
        <v>763</v>
      </c>
      <c r="E27" s="64">
        <v>810.2</v>
      </c>
      <c r="F27" s="42">
        <f>F4/E31*E27</f>
        <v>58761.779915046216</v>
      </c>
      <c r="G27" s="42">
        <f>(G4/H4*E27)</f>
        <v>0</v>
      </c>
      <c r="H27" s="42">
        <v>2145.41</v>
      </c>
      <c r="I27" s="42">
        <v>621</v>
      </c>
      <c r="J27" s="43">
        <v>0</v>
      </c>
      <c r="K27" s="34">
        <v>2898.36</v>
      </c>
      <c r="L27" s="35">
        <v>0</v>
      </c>
      <c r="M27" s="44">
        <f>M4/E31*E27</f>
        <v>97571.54737124569</v>
      </c>
      <c r="N27" s="45">
        <f t="shared" si="0"/>
        <v>82935.81526555883</v>
      </c>
      <c r="O27" s="45">
        <f t="shared" si="2"/>
        <v>161998.0972862919</v>
      </c>
      <c r="P27" s="46">
        <v>170538.64</v>
      </c>
      <c r="Q27" s="46">
        <v>173549.27</v>
      </c>
      <c r="R27" s="47">
        <f t="shared" si="1"/>
        <v>11551.172713708103</v>
      </c>
      <c r="S27" s="49" t="s">
        <v>21</v>
      </c>
    </row>
    <row r="28" spans="1:19" s="1" customFormat="1" ht="42" customHeight="1" thickBot="1">
      <c r="A28" s="41">
        <v>16</v>
      </c>
      <c r="B28" s="61" t="s">
        <v>69</v>
      </c>
      <c r="C28" s="65">
        <v>1966</v>
      </c>
      <c r="D28" s="68">
        <v>428.4</v>
      </c>
      <c r="E28" s="63">
        <v>434.8</v>
      </c>
      <c r="F28" s="42">
        <f>F4/E31*E28</f>
        <v>31534.956686080095</v>
      </c>
      <c r="G28" s="42">
        <v>0</v>
      </c>
      <c r="H28" s="42">
        <v>2359.63</v>
      </c>
      <c r="I28" s="42">
        <v>0</v>
      </c>
      <c r="J28" s="43">
        <v>0</v>
      </c>
      <c r="K28" s="34">
        <v>1869.98</v>
      </c>
      <c r="L28" s="35">
        <v>0</v>
      </c>
      <c r="M28" s="44">
        <f>M4/E31*E28</f>
        <v>52362.51394349249</v>
      </c>
      <c r="N28" s="45">
        <f t="shared" si="0"/>
        <v>44508.136851968615</v>
      </c>
      <c r="O28" s="45">
        <f t="shared" si="2"/>
        <v>88127.08062957259</v>
      </c>
      <c r="P28" s="46">
        <v>81494.63</v>
      </c>
      <c r="Q28" s="46">
        <v>60197.46</v>
      </c>
      <c r="R28" s="47">
        <f t="shared" si="1"/>
        <v>-27929.620629572593</v>
      </c>
      <c r="S28" s="49" t="s">
        <v>9</v>
      </c>
    </row>
    <row r="29" spans="1:19" s="1" customFormat="1" ht="78" customHeight="1" thickBot="1">
      <c r="A29" s="41">
        <v>17</v>
      </c>
      <c r="B29" s="61" t="s">
        <v>70</v>
      </c>
      <c r="C29" s="65">
        <v>1956</v>
      </c>
      <c r="D29" s="67">
        <v>380.7</v>
      </c>
      <c r="E29" s="62">
        <v>380.7</v>
      </c>
      <c r="F29" s="42">
        <f>F4/E31*E29</f>
        <v>27611.218975139585</v>
      </c>
      <c r="G29" s="42">
        <f>(G4/H4*E29)</f>
        <v>0</v>
      </c>
      <c r="H29" s="42">
        <v>1791.81</v>
      </c>
      <c r="I29" s="42">
        <v>131</v>
      </c>
      <c r="J29" s="43">
        <v>53298</v>
      </c>
      <c r="K29" s="34">
        <v>1390.04</v>
      </c>
      <c r="L29" s="35">
        <v>0</v>
      </c>
      <c r="M29" s="44">
        <f>M4/E31*E29</f>
        <v>45847.30694178379</v>
      </c>
      <c r="N29" s="45">
        <f t="shared" si="0"/>
        <v>38970.21090051622</v>
      </c>
      <c r="O29" s="45">
        <f t="shared" si="2"/>
        <v>130069.37591692337</v>
      </c>
      <c r="P29" s="46">
        <v>71678.33</v>
      </c>
      <c r="Q29" s="46">
        <v>71653.32</v>
      </c>
      <c r="R29" s="47">
        <f t="shared" si="1"/>
        <v>-58416.05591692336</v>
      </c>
      <c r="S29" s="49" t="s">
        <v>22</v>
      </c>
    </row>
    <row r="30" spans="1:19" s="1" customFormat="1" ht="78" customHeight="1" thickBot="1">
      <c r="A30" s="41">
        <v>18</v>
      </c>
      <c r="B30" s="61" t="s">
        <v>71</v>
      </c>
      <c r="C30" s="65">
        <v>1962</v>
      </c>
      <c r="D30" s="67">
        <v>281.3</v>
      </c>
      <c r="E30" s="62">
        <v>281.1</v>
      </c>
      <c r="F30" s="42">
        <f>F4/E31*E30</f>
        <v>20387.48004704948</v>
      </c>
      <c r="G30" s="42">
        <f>(G4/H4*E30)</f>
        <v>0</v>
      </c>
      <c r="H30" s="42">
        <v>642.6</v>
      </c>
      <c r="I30" s="42">
        <v>0</v>
      </c>
      <c r="J30" s="43">
        <v>0</v>
      </c>
      <c r="K30" s="34">
        <v>1390.04</v>
      </c>
      <c r="L30" s="35">
        <v>0</v>
      </c>
      <c r="M30" s="44">
        <f>M4/E31*E30</f>
        <v>33852.58203660474</v>
      </c>
      <c r="N30" s="45">
        <f>M30*85%</f>
        <v>28774.69473111403</v>
      </c>
      <c r="O30" s="45">
        <f t="shared" si="2"/>
        <v>56272.70208365422</v>
      </c>
      <c r="P30" s="46">
        <v>52369.76</v>
      </c>
      <c r="Q30" s="46">
        <v>48201.7</v>
      </c>
      <c r="R30" s="47">
        <f t="shared" si="1"/>
        <v>-8071.002083654224</v>
      </c>
      <c r="S30" s="49" t="s">
        <v>23</v>
      </c>
    </row>
    <row r="31" spans="1:19" ht="43.5" customHeight="1" hidden="1" thickBot="1">
      <c r="A31" s="51"/>
      <c r="B31" s="31" t="s">
        <v>73</v>
      </c>
      <c r="C31" s="52"/>
      <c r="D31" s="53">
        <f>SUM(D13:D30)</f>
        <v>7855.7</v>
      </c>
      <c r="E31" s="47">
        <f>SUM(E13:E30)</f>
        <v>8310.4</v>
      </c>
      <c r="F31" s="47">
        <f>SUM(F13:F30)</f>
        <v>602732.53</v>
      </c>
      <c r="G31" s="47">
        <f>SUM(G13:G30)</f>
        <v>0</v>
      </c>
      <c r="H31" s="47">
        <f>SUM(H13:H30)</f>
        <v>54654.999999999985</v>
      </c>
      <c r="I31" s="47">
        <f aca="true" t="shared" si="3" ref="I31:R31">SUM(I13:I30)</f>
        <v>5924</v>
      </c>
      <c r="J31" s="54">
        <f t="shared" si="3"/>
        <v>173697</v>
      </c>
      <c r="K31" s="54">
        <f>SUM(K13:K30)</f>
        <v>29216.02</v>
      </c>
      <c r="L31" s="54">
        <f t="shared" si="3"/>
        <v>0</v>
      </c>
      <c r="M31" s="47">
        <f t="shared" si="3"/>
        <v>1000812.87</v>
      </c>
      <c r="N31" s="47">
        <f t="shared" si="3"/>
        <v>850690.9395000001</v>
      </c>
      <c r="O31" s="47">
        <f t="shared" si="3"/>
        <v>1867037.4200000002</v>
      </c>
      <c r="P31" s="47">
        <f t="shared" si="3"/>
        <v>1706368.59</v>
      </c>
      <c r="Q31" s="47">
        <f t="shared" si="3"/>
        <v>1673364.28</v>
      </c>
      <c r="R31" s="47">
        <f t="shared" si="3"/>
        <v>-193673.14000000013</v>
      </c>
      <c r="S31" s="49"/>
    </row>
    <row r="32" spans="1:19" ht="33.75" customHeight="1">
      <c r="A32" s="75" t="s">
        <v>20</v>
      </c>
      <c r="B32" s="75"/>
      <c r="C32" s="75"/>
      <c r="D32" s="75"/>
      <c r="E32" s="75"/>
      <c r="F32" s="75"/>
      <c r="G32" s="75"/>
      <c r="H32" s="75"/>
      <c r="I32" s="75"/>
      <c r="J32" s="76"/>
      <c r="K32" s="75"/>
      <c r="L32" s="75"/>
      <c r="M32" s="75"/>
      <c r="N32" s="75"/>
      <c r="O32" s="75"/>
      <c r="P32" s="75"/>
      <c r="Q32" s="75"/>
      <c r="R32" s="75"/>
      <c r="S32" s="75"/>
    </row>
    <row r="33" spans="1:5" ht="36.75" customHeight="1">
      <c r="A33" s="1" t="s">
        <v>43</v>
      </c>
      <c r="B33" s="2"/>
      <c r="C33" s="3"/>
      <c r="D33" s="3"/>
      <c r="E33" s="4"/>
    </row>
    <row r="34" spans="1:5" ht="29.25" customHeight="1">
      <c r="A34" s="1" t="s">
        <v>24</v>
      </c>
      <c r="B34" s="2"/>
      <c r="C34" s="3"/>
      <c r="D34" s="3"/>
      <c r="E34" s="4"/>
    </row>
    <row r="35" spans="1:5" ht="78" customHeight="1">
      <c r="A35" s="1" t="s">
        <v>42</v>
      </c>
      <c r="B35" s="2"/>
      <c r="C35" s="3"/>
      <c r="D35" s="3"/>
      <c r="E35" s="4"/>
    </row>
    <row r="36" spans="1:5" ht="78" customHeight="1">
      <c r="A36" s="5"/>
      <c r="B36" s="2"/>
      <c r="C36" s="3"/>
      <c r="D36" s="3"/>
      <c r="E36" s="4"/>
    </row>
    <row r="37" spans="1:5" ht="78" customHeight="1">
      <c r="A37" s="6"/>
      <c r="B37" s="7"/>
      <c r="C37" s="8"/>
      <c r="D37" s="8"/>
      <c r="E37" s="9"/>
    </row>
    <row r="38" spans="2:5" ht="78" customHeight="1">
      <c r="B38" s="10"/>
      <c r="C38" s="10"/>
      <c r="D38" s="10"/>
      <c r="E38" s="10"/>
    </row>
    <row r="39" spans="2:5" ht="78" customHeight="1">
      <c r="B39" s="10"/>
      <c r="C39" s="10"/>
      <c r="D39" s="10"/>
      <c r="E39" s="10"/>
    </row>
  </sheetData>
  <sheetProtection/>
  <mergeCells count="22">
    <mergeCell ref="H10:H11"/>
    <mergeCell ref="F9:R9"/>
    <mergeCell ref="B10:B11"/>
    <mergeCell ref="O10:O11"/>
    <mergeCell ref="S8:S11"/>
    <mergeCell ref="A8:R8"/>
    <mergeCell ref="A9:E9"/>
    <mergeCell ref="D10:D11"/>
    <mergeCell ref="A10:A11"/>
    <mergeCell ref="R10:R11"/>
    <mergeCell ref="J10:J11"/>
    <mergeCell ref="M10:N10"/>
    <mergeCell ref="A32:S32"/>
    <mergeCell ref="C10:C11"/>
    <mergeCell ref="E10:E11"/>
    <mergeCell ref="P10:P11"/>
    <mergeCell ref="Q10:Q11"/>
    <mergeCell ref="K10:K11"/>
    <mergeCell ref="G10:G11"/>
    <mergeCell ref="L10:L11"/>
    <mergeCell ref="I10:I11"/>
    <mergeCell ref="F10:F11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2024-03-15T12:07:06Z</cp:lastPrinted>
  <dcterms:created xsi:type="dcterms:W3CDTF">2011-01-17T06:18:12Z</dcterms:created>
  <dcterms:modified xsi:type="dcterms:W3CDTF">2024-03-29T06:40:45Z</dcterms:modified>
  <cp:category/>
  <cp:version/>
  <cp:contentType/>
  <cp:contentStatus/>
</cp:coreProperties>
</file>