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3180" windowWidth="11970" windowHeight="3225" activeTab="0"/>
  </bookViews>
  <sheets>
    <sheet name="Титульный лист" sheetId="1" r:id="rId1"/>
    <sheet name="Раздел1" sheetId="2" r:id="rId2"/>
    <sheet name="Раздел2" sheetId="3" r:id="rId3"/>
    <sheet name="Раздел3" sheetId="4" r:id="rId4"/>
    <sheet name="Раздел4" sheetId="5" r:id="rId5"/>
    <sheet name="Раздел5" sheetId="6" r:id="rId6"/>
    <sheet name="Раздел6" sheetId="7" r:id="rId7"/>
    <sheet name="Раздел7" sheetId="8" r:id="rId8"/>
    <sheet name="Раздел8" sheetId="9" r:id="rId9"/>
    <sheet name="Раздел9" sheetId="10" r:id="rId10"/>
    <sheet name="Раздел10" sheetId="11" r:id="rId11"/>
    <sheet name="Раздел11" sheetId="12" r:id="rId12"/>
    <sheet name="Раздел12" sheetId="13" r:id="rId13"/>
    <sheet name="Раздел13" sheetId="14" r:id="rId14"/>
    <sheet name="Раздел14" sheetId="15" r:id="rId15"/>
    <sheet name="Раздел 15" sheetId="16" r:id="rId16"/>
    <sheet name="Раздел 16" sheetId="17" r:id="rId17"/>
    <sheet name="Раздел 17" sheetId="18" r:id="rId18"/>
  </sheets>
  <externalReferences>
    <externalReference r:id="rId21"/>
    <externalReference r:id="rId22"/>
    <externalReference r:id="rId23"/>
  </externalReferences>
  <definedNames>
    <definedName name="C_01_01">#REF!</definedName>
    <definedName name="C_02_01">#REF!</definedName>
    <definedName name="C_03_01">#REF!</definedName>
    <definedName name="C_04_01">#REF!</definedName>
    <definedName name="C_05_01">#REF!</definedName>
    <definedName name="C_06_01">#REF!</definedName>
    <definedName name="C_07_01">#REF!</definedName>
    <definedName name="C_08_01">#REF!</definedName>
    <definedName name="C_10_01">#REF!</definedName>
    <definedName name="C_11_01">#REF!</definedName>
    <definedName name="C_12_01">#REF!</definedName>
    <definedName name="C_13_01">#REF!</definedName>
    <definedName name="C_14_01">#REF!</definedName>
    <definedName name="C_15_01">#REF!</definedName>
    <definedName name="C_16_01">#REF!</definedName>
    <definedName name="C_17_01">#REF!</definedName>
    <definedName name="C_18_01">#REF!</definedName>
    <definedName name="C_19_01">#REF!</definedName>
    <definedName name="C_20_01">#REF!</definedName>
    <definedName name="C_21_01">#REF!</definedName>
    <definedName name="C_22_01">#REF!</definedName>
    <definedName name="C_23_01">#REF!</definedName>
    <definedName name="C_24_01">#REF!</definedName>
    <definedName name="C_25_01">#REF!</definedName>
    <definedName name="C_26_01">#REF!</definedName>
    <definedName name="C_27_01">#REF!</definedName>
    <definedName name="C_28_01">#REF!</definedName>
    <definedName name="C_29_01">#REF!</definedName>
    <definedName name="C_30_01">#REF!</definedName>
    <definedName name="C_31_01">#REF!</definedName>
    <definedName name="C_32_01">#REF!</definedName>
    <definedName name="C_33_01">#REF!</definedName>
    <definedName name="C_34_01">#REF!</definedName>
    <definedName name="C_35_01">#REF!</definedName>
    <definedName name="C_36_01">#REF!</definedName>
    <definedName name="C_37_01">#REF!</definedName>
    <definedName name="C_38_01">#REF!</definedName>
    <definedName name="CR1_01_01">'Раздел1'!$E$6</definedName>
    <definedName name="CR1_01_02">'Раздел1'!$F$6</definedName>
    <definedName name="CR1_01_03">'Раздел1'!$G$6</definedName>
    <definedName name="CR1_01_04">'Раздел1'!$H$6</definedName>
    <definedName name="CR1_02_01">'Раздел1'!$E$7</definedName>
    <definedName name="CR1_02_02">'Раздел1'!$F$7</definedName>
    <definedName name="CR1_02_03">'Раздел1'!$G$7</definedName>
    <definedName name="CR1_02_04">'Раздел1'!$H$7</definedName>
    <definedName name="CR1_02_05" localSheetId="15">'[1]Раздел I'!#REF!</definedName>
    <definedName name="CR1_02_05" localSheetId="16">'[1]Раздел I'!#REF!</definedName>
    <definedName name="CR1_02_05" localSheetId="17">'[1]Раздел I'!#REF!</definedName>
    <definedName name="CR1_02_05" localSheetId="0">'[1]Раздел I'!#REF!</definedName>
    <definedName name="CR1_02_05">'Раздел1'!#REF!</definedName>
    <definedName name="CR1_03_01">'Раздел1'!$E$8</definedName>
    <definedName name="CR1_03_02">'Раздел1'!$F$8</definedName>
    <definedName name="CR1_03_03">'Раздел1'!$G$8</definedName>
    <definedName name="CR1_03_04">'Раздел1'!$H$8</definedName>
    <definedName name="CR1_03_05" localSheetId="15">'[1]Раздел I'!#REF!</definedName>
    <definedName name="CR1_03_05" localSheetId="16">'[1]Раздел I'!#REF!</definedName>
    <definedName name="CR1_03_05" localSheetId="17">'[1]Раздел I'!#REF!</definedName>
    <definedName name="CR1_03_05" localSheetId="0">'[1]Раздел I'!#REF!</definedName>
    <definedName name="CR1_03_05">'Раздел1'!#REF!</definedName>
    <definedName name="CR1_04_01">'Раздел1'!$G$9</definedName>
    <definedName name="CR1_04_02">'Раздел1'!$F$9</definedName>
    <definedName name="CR1_04_03">'Раздел1'!#REF!</definedName>
    <definedName name="CR1_04_04">'Раздел1'!$H$9</definedName>
    <definedName name="CR1_04_05" localSheetId="15">'[1]Раздел I'!#REF!</definedName>
    <definedName name="CR1_04_05" localSheetId="16">'[1]Раздел I'!#REF!</definedName>
    <definedName name="CR1_04_05" localSheetId="17">'[1]Раздел I'!#REF!</definedName>
    <definedName name="CR1_04_05" localSheetId="0">'[1]Раздел I'!#REF!</definedName>
    <definedName name="CR1_04_05">'Раздел1'!#REF!</definedName>
    <definedName name="CR1_05_01">'Раздел1'!$G$10</definedName>
    <definedName name="CR1_05_02">'Раздел1'!$F$10</definedName>
    <definedName name="CR1_05_03">'Раздел1'!#REF!</definedName>
    <definedName name="CR1_05_04">'Раздел1'!$H$10</definedName>
    <definedName name="CR1_05_05" localSheetId="15">'[1]Раздел I'!#REF!</definedName>
    <definedName name="CR1_05_05" localSheetId="16">'[1]Раздел I'!#REF!</definedName>
    <definedName name="CR1_05_05" localSheetId="17">'[1]Раздел I'!#REF!</definedName>
    <definedName name="CR1_05_05" localSheetId="0">'[1]Раздел I'!#REF!</definedName>
    <definedName name="CR1_05_05">'Раздел1'!#REF!</definedName>
    <definedName name="CR1_06_01">'Раздел1'!#REF!</definedName>
    <definedName name="CR1_06_02">'Раздел1'!#REF!</definedName>
    <definedName name="CR1_06_03">'Раздел1'!#REF!</definedName>
    <definedName name="CR1_06_04">'Раздел1'!#REF!</definedName>
    <definedName name="CR1_06_05" localSheetId="15">'[1]Раздел I'!#REF!</definedName>
    <definedName name="CR1_06_05" localSheetId="16">'[1]Раздел I'!#REF!</definedName>
    <definedName name="CR1_06_05" localSheetId="17">'[1]Раздел I'!#REF!</definedName>
    <definedName name="CR1_06_05" localSheetId="0">'[1]Раздел I'!#REF!</definedName>
    <definedName name="CR1_06_05">'Раздел1'!#REF!</definedName>
    <definedName name="CR1_07_01">'Раздел1'!$E$12</definedName>
    <definedName name="CR1_07_02">'Раздел1'!$F$12</definedName>
    <definedName name="CR1_07_03">'Раздел1'!$G$12</definedName>
    <definedName name="CR1_07_04">'Раздел1'!$H$12</definedName>
    <definedName name="CR1_07_05" localSheetId="15">'[1]Раздел I'!#REF!</definedName>
    <definedName name="CR1_07_05" localSheetId="16">'[1]Раздел I'!#REF!</definedName>
    <definedName name="CR1_07_05" localSheetId="17">'[1]Раздел I'!#REF!</definedName>
    <definedName name="CR1_07_05" localSheetId="0">'[1]Раздел I'!#REF!</definedName>
    <definedName name="CR1_07_05">'Раздел1'!#REF!</definedName>
    <definedName name="CR1_08_01">'Раздел1'!$E$13</definedName>
    <definedName name="CR1_08_02">'Раздел1'!$F$13</definedName>
    <definedName name="CR1_08_03">'Раздел1'!$G$13</definedName>
    <definedName name="CR1_08_04">'Раздел1'!$H$13</definedName>
    <definedName name="CR1_08_05" localSheetId="15">'[1]Раздел I'!#REF!</definedName>
    <definedName name="CR1_08_05" localSheetId="16">'[1]Раздел I'!#REF!</definedName>
    <definedName name="CR1_08_05" localSheetId="17">'[1]Раздел I'!#REF!</definedName>
    <definedName name="CR1_08_05" localSheetId="0">'[1]Раздел I'!#REF!</definedName>
    <definedName name="CR1_08_05">'Раздел1'!#REF!</definedName>
    <definedName name="CR1_09_01">'Раздел1'!$E$14</definedName>
    <definedName name="CR1_09_02">'Раздел1'!$F$14</definedName>
    <definedName name="CR1_09_03">'Раздел1'!$G$14</definedName>
    <definedName name="CR1_09_04">'Раздел1'!$H$14</definedName>
    <definedName name="CR1_09_05" localSheetId="15">'[1]Раздел I'!#REF!</definedName>
    <definedName name="CR1_09_05" localSheetId="16">'[1]Раздел I'!#REF!</definedName>
    <definedName name="CR1_09_05" localSheetId="17">'[1]Раздел I'!#REF!</definedName>
    <definedName name="CR1_09_05" localSheetId="0">'[1]Раздел I'!#REF!</definedName>
    <definedName name="CR1_09_05">'Раздел1'!#REF!</definedName>
    <definedName name="CR1_10_01">'Раздел1'!$E$15</definedName>
    <definedName name="CR1_10_02">'Раздел1'!$F$15</definedName>
    <definedName name="CR1_10_03">'Раздел1'!$G$15</definedName>
    <definedName name="CR1_10_04">'Раздел1'!$H$15</definedName>
    <definedName name="CR1_10_05" localSheetId="15">'[1]Раздел I'!#REF!</definedName>
    <definedName name="CR1_10_05" localSheetId="16">'[1]Раздел I'!#REF!</definedName>
    <definedName name="CR1_10_05" localSheetId="17">'[1]Раздел I'!#REF!</definedName>
    <definedName name="CR1_10_05" localSheetId="0">'[1]Раздел I'!#REF!</definedName>
    <definedName name="CR1_10_05">'Раздел1'!#REF!</definedName>
    <definedName name="CR1_11_01">'Раздел1'!$E$16</definedName>
    <definedName name="CR1_11_02">'Раздел1'!$F$16</definedName>
    <definedName name="CR1_11_03">'Раздел1'!$G$16</definedName>
    <definedName name="CR1_11_04">'Раздел1'!$H$16</definedName>
    <definedName name="CR1_11_05" localSheetId="15">'[1]Раздел I'!#REF!</definedName>
    <definedName name="CR1_11_05" localSheetId="16">'[1]Раздел I'!#REF!</definedName>
    <definedName name="CR1_11_05" localSheetId="17">'[1]Раздел I'!#REF!</definedName>
    <definedName name="CR1_11_05" localSheetId="0">'[1]Раздел I'!#REF!</definedName>
    <definedName name="CR1_11_05">'Раздел1'!#REF!</definedName>
    <definedName name="CR1_12_01">'Раздел1'!$E$17</definedName>
    <definedName name="CR1_12_02">'Раздел1'!$F$17</definedName>
    <definedName name="CR1_12_03">'Раздел1'!$G$17</definedName>
    <definedName name="CR1_12_04">'Раздел1'!$H$17</definedName>
    <definedName name="CR1_12_05" localSheetId="15">'[1]Раздел I'!#REF!</definedName>
    <definedName name="CR1_12_05" localSheetId="16">'[1]Раздел I'!#REF!</definedName>
    <definedName name="CR1_12_05" localSheetId="17">'[1]Раздел I'!#REF!</definedName>
    <definedName name="CR1_12_05" localSheetId="0">'[1]Раздел I'!#REF!</definedName>
    <definedName name="CR1_12_05">'Раздел1'!#REF!</definedName>
    <definedName name="CR1_13_01">'Раздел1'!$E$18</definedName>
    <definedName name="CR1_13_02">'Раздел1'!$F$18</definedName>
    <definedName name="CR1_13_03">'Раздел1'!$G$18</definedName>
    <definedName name="CR1_13_04">'Раздел1'!$H$18</definedName>
    <definedName name="CR1_13_05" localSheetId="15">'[1]Раздел I'!#REF!</definedName>
    <definedName name="CR1_13_05" localSheetId="16">'[1]Раздел I'!#REF!</definedName>
    <definedName name="CR1_13_05" localSheetId="17">'[1]Раздел I'!#REF!</definedName>
    <definedName name="CR1_13_05" localSheetId="0">'[1]Раздел I'!#REF!</definedName>
    <definedName name="CR1_13_05">'Раздел1'!#REF!</definedName>
    <definedName name="CR1_14_01">'Раздел1'!$E$19</definedName>
    <definedName name="CR1_14_02">'Раздел1'!$F$19</definedName>
    <definedName name="CR1_14_03">'Раздел1'!$G$19</definedName>
    <definedName name="CR1_14_04">'Раздел1'!$H$19</definedName>
    <definedName name="CR1_14_05" localSheetId="15">'[1]Раздел I'!#REF!</definedName>
    <definedName name="CR1_14_05" localSheetId="16">'[1]Раздел I'!#REF!</definedName>
    <definedName name="CR1_14_05" localSheetId="17">'[1]Раздел I'!#REF!</definedName>
    <definedName name="CR1_14_05" localSheetId="0">'[1]Раздел I'!#REF!</definedName>
    <definedName name="CR1_14_05">'Раздел1'!#REF!</definedName>
    <definedName name="CR1_15_01">'Раздел1'!$E$20</definedName>
    <definedName name="CR1_15_02">'Раздел1'!$F$20</definedName>
    <definedName name="CR1_15_03">'Раздел1'!$G$20</definedName>
    <definedName name="CR1_15_04">'Раздел1'!$H$20</definedName>
    <definedName name="CR1_15_05" localSheetId="15">'[1]Раздел I'!#REF!</definedName>
    <definedName name="CR1_15_05" localSheetId="16">'[1]Раздел I'!#REF!</definedName>
    <definedName name="CR1_15_05" localSheetId="17">'[1]Раздел I'!#REF!</definedName>
    <definedName name="CR1_15_05" localSheetId="0">'[1]Раздел I'!#REF!</definedName>
    <definedName name="CR1_15_05">'Раздел1'!#REF!</definedName>
    <definedName name="CR1_16_01">'Раздел1'!$E$25</definedName>
    <definedName name="CR1_16_02">'Раздел1'!$F$25</definedName>
    <definedName name="CR1_16_03">'Раздел1'!$G$25</definedName>
    <definedName name="CR1_16_04">'Раздел1'!$H$25</definedName>
    <definedName name="CR1_16_05" localSheetId="15">'[1]Раздел I'!#REF!</definedName>
    <definedName name="CR1_16_05" localSheetId="16">'[1]Раздел I'!#REF!</definedName>
    <definedName name="CR1_16_05" localSheetId="17">'[1]Раздел I'!#REF!</definedName>
    <definedName name="CR1_16_05" localSheetId="0">'[1]Раздел I'!#REF!</definedName>
    <definedName name="CR1_16_05">'Раздел1'!#REF!</definedName>
    <definedName name="CR1_17_01">'Раздел1'!$E$29</definedName>
    <definedName name="CR1_17_02">'Раздел1'!$F$29</definedName>
    <definedName name="CR1_17_03">'Раздел1'!$G$29</definedName>
    <definedName name="CR1_17_04">'Раздел1'!$H$29</definedName>
    <definedName name="CR1_17_05" localSheetId="15">'[1]Раздел I'!#REF!</definedName>
    <definedName name="CR1_17_05" localSheetId="16">'[1]Раздел I'!#REF!</definedName>
    <definedName name="CR1_17_05" localSheetId="17">'[1]Раздел I'!#REF!</definedName>
    <definedName name="CR1_17_05" localSheetId="0">'[1]Раздел I'!#REF!</definedName>
    <definedName name="CR1_17_05">'Раздел1'!#REF!</definedName>
    <definedName name="CR1_18_01">'Раздел1'!$E$30</definedName>
    <definedName name="CR1_18_02">'Раздел1'!$F$30</definedName>
    <definedName name="CR1_18_03">'Раздел1'!$G$30</definedName>
    <definedName name="CR1_18_04">'Раздел1'!$H$30</definedName>
    <definedName name="CR1_18_05" localSheetId="15">'[1]Раздел I'!#REF!</definedName>
    <definedName name="CR1_18_05" localSheetId="16">'[1]Раздел I'!#REF!</definedName>
    <definedName name="CR1_18_05" localSheetId="17">'[1]Раздел I'!#REF!</definedName>
    <definedName name="CR1_18_05" localSheetId="0">'[1]Раздел I'!#REF!</definedName>
    <definedName name="CR1_18_05">'Раздел1'!#REF!</definedName>
    <definedName name="CR1_19_01">'Раздел1'!#REF!</definedName>
    <definedName name="CR1_19_02">'Раздел1'!#REF!</definedName>
    <definedName name="CR1_19_03">'Раздел1'!#REF!</definedName>
    <definedName name="CR1_19_04">'Раздел1'!#REF!</definedName>
    <definedName name="CR1_19_05" localSheetId="15">'[1]Раздел I'!#REF!</definedName>
    <definedName name="CR1_19_05" localSheetId="16">'[1]Раздел I'!#REF!</definedName>
    <definedName name="CR1_19_05" localSheetId="17">'[1]Раздел I'!#REF!</definedName>
    <definedName name="CR1_19_05" localSheetId="0">'[1]Раздел I'!#REF!</definedName>
    <definedName name="CR1_19_05">'Раздел1'!#REF!</definedName>
    <definedName name="CR1_20_01">'Раздел1'!$E$31</definedName>
    <definedName name="CR1_20_02">'Раздел1'!$F$31</definedName>
    <definedName name="CR1_20_03">'Раздел1'!$G$31</definedName>
    <definedName name="CR1_20_04">'Раздел1'!$H$31</definedName>
    <definedName name="CR1_20_05" localSheetId="15">'[1]Раздел I'!#REF!</definedName>
    <definedName name="CR1_20_05" localSheetId="16">'[1]Раздел I'!#REF!</definedName>
    <definedName name="CR1_20_05" localSheetId="17">'[1]Раздел I'!#REF!</definedName>
    <definedName name="CR1_20_05" localSheetId="0">'[1]Раздел I'!#REF!</definedName>
    <definedName name="CR1_20_05">'Раздел1'!#REF!</definedName>
    <definedName name="CR1_21_01">'Раздел1'!$E$32</definedName>
    <definedName name="CR1_21_02">'Раздел1'!$F$32</definedName>
    <definedName name="CR1_21_03">'Раздел1'!$G$32</definedName>
    <definedName name="CR1_21_04">'Раздел1'!$H$32</definedName>
    <definedName name="CR1_21_05" localSheetId="15">'[1]Раздел I'!#REF!</definedName>
    <definedName name="CR1_21_05" localSheetId="16">'[1]Раздел I'!#REF!</definedName>
    <definedName name="CR1_21_05" localSheetId="17">'[1]Раздел I'!#REF!</definedName>
    <definedName name="CR1_21_05" localSheetId="0">'[1]Раздел I'!#REF!</definedName>
    <definedName name="CR1_21_05">'Раздел1'!#REF!</definedName>
    <definedName name="CR1_22_01">'Раздел1'!$E$33</definedName>
    <definedName name="CR1_22_02">'Раздел1'!$F$33</definedName>
    <definedName name="CR1_22_03">'Раздел1'!$G$33</definedName>
    <definedName name="CR1_22_04">'Раздел1'!$H$33</definedName>
    <definedName name="CR1_22_05" localSheetId="15">'[1]Раздел I'!#REF!</definedName>
    <definedName name="CR1_22_05" localSheetId="16">'[1]Раздел I'!#REF!</definedName>
    <definedName name="CR1_22_05" localSheetId="17">'[1]Раздел I'!#REF!</definedName>
    <definedName name="CR1_22_05" localSheetId="0">'[1]Раздел I'!#REF!</definedName>
    <definedName name="CR1_22_05">'Раздел1'!#REF!</definedName>
    <definedName name="CR1_23_01">'Раздел1'!$E$34</definedName>
    <definedName name="CR1_23_02">'Раздел1'!$F$34</definedName>
    <definedName name="CR1_23_03">'Раздел1'!$G$34</definedName>
    <definedName name="CR1_23_04">'Раздел1'!$H$34</definedName>
    <definedName name="CR1_23_05" localSheetId="15">'[1]Раздел I'!#REF!</definedName>
    <definedName name="CR1_23_05" localSheetId="16">'[1]Раздел I'!#REF!</definedName>
    <definedName name="CR1_23_05" localSheetId="17">'[1]Раздел I'!#REF!</definedName>
    <definedName name="CR1_23_05" localSheetId="0">'[1]Раздел I'!#REF!</definedName>
    <definedName name="CR1_23_05">'Раздел1'!#REF!</definedName>
    <definedName name="CR1_24_01">'Раздел1'!$E$35</definedName>
    <definedName name="CR1_24_02">'Раздел1'!$F$35</definedName>
    <definedName name="CR1_24_03">'Раздел1'!$G$35</definedName>
    <definedName name="CR1_24_04">'Раздел1'!$H$35</definedName>
    <definedName name="CR1_25_01">'Раздел1'!$E$36</definedName>
    <definedName name="CR1_25_02">'Раздел1'!$F$36</definedName>
    <definedName name="CR1_25_03">'Раздел1'!$G$36</definedName>
    <definedName name="CR1_25_04">'Раздел1'!$H$36</definedName>
    <definedName name="CR1_26_01">'Раздел1'!$E$37</definedName>
    <definedName name="CR1_26_02">'Раздел1'!$F$37</definedName>
    <definedName name="CR1_26_03">'Раздел1'!$G$37</definedName>
    <definedName name="CR1_26_04">'Раздел1'!$H$37</definedName>
    <definedName name="CR1_27_01">'Раздел1'!$E$38</definedName>
    <definedName name="CR1_27_02">'Раздел1'!$F$38</definedName>
    <definedName name="CR1_27_03">'Раздел1'!$G$38</definedName>
    <definedName name="CR1_27_04">'Раздел1'!$H$38</definedName>
    <definedName name="CR1_28_01">'Раздел1'!$D$46</definedName>
    <definedName name="CR1_28_02">'Раздел1'!$F$38</definedName>
    <definedName name="CR1_28_03">'Раздел1'!$G$38</definedName>
    <definedName name="CR1_28_04">'Раздел1'!$H$38</definedName>
    <definedName name="CR1_29_01">'Раздел1'!$D$47</definedName>
    <definedName name="CR1_30_01">'Раздел1'!$D$48</definedName>
    <definedName name="CR1_31_01">'Раздел1'!$D$49</definedName>
    <definedName name="CR1_32_01">'Раздел1'!$D$49</definedName>
    <definedName name="CR1_39_02">'[1]Раздел I'!#REF!</definedName>
    <definedName name="CR1_39_03">'[1]Раздел I'!#REF!</definedName>
    <definedName name="CR1_39_04">'[1]Раздел I'!#REF!</definedName>
    <definedName name="CR1_42_01">'[1]Раздел I'!#REF!</definedName>
    <definedName name="CR1_43_01">'[1]Раздел I'!#REF!</definedName>
    <definedName name="CR10_01_01">'Раздел10'!$C$7</definedName>
    <definedName name="CR10_01_02" localSheetId="15">'[1]Раздел X'!#REF!</definedName>
    <definedName name="CR10_01_02" localSheetId="16">'[1]Раздел X'!#REF!</definedName>
    <definedName name="CR10_01_02" localSheetId="17">'[1]Раздел X'!#REF!</definedName>
    <definedName name="CR10_01_02" localSheetId="0">'[1]Раздел X'!#REF!</definedName>
    <definedName name="CR10_01_02">'Раздел10'!$D$7</definedName>
    <definedName name="CR10_01_03" localSheetId="15">'[1]Раздел X'!#REF!</definedName>
    <definedName name="CR10_01_03" localSheetId="16">'[1]Раздел X'!#REF!</definedName>
    <definedName name="CR10_01_03" localSheetId="17">'[1]Раздел X'!#REF!</definedName>
    <definedName name="CR10_01_03" localSheetId="0">'[1]Раздел X'!#REF!</definedName>
    <definedName name="CR10_01_03">'Раздел10'!$E$7</definedName>
    <definedName name="CR10_01_04" localSheetId="15">'[1]Раздел X'!#REF!</definedName>
    <definedName name="CR10_01_04" localSheetId="16">'[1]Раздел X'!#REF!</definedName>
    <definedName name="CR10_01_04" localSheetId="17">'[1]Раздел X'!#REF!</definedName>
    <definedName name="CR10_01_04" localSheetId="0">'[1]Раздел X'!#REF!</definedName>
    <definedName name="CR10_01_04">'Раздел10'!$F$7</definedName>
    <definedName name="CR10_01_05" localSheetId="15">'[1]Раздел X'!#REF!</definedName>
    <definedName name="CR10_01_05" localSheetId="16">'[1]Раздел X'!#REF!</definedName>
    <definedName name="CR10_01_05" localSheetId="17">'[1]Раздел X'!#REF!</definedName>
    <definedName name="CR10_01_05" localSheetId="0">'[1]Раздел X'!#REF!</definedName>
    <definedName name="CR10_01_05">'Раздел10'!$G$7</definedName>
    <definedName name="CR10_01_06" localSheetId="15">'[1]Раздел X'!#REF!</definedName>
    <definedName name="CR10_01_06" localSheetId="16">'[1]Раздел X'!#REF!</definedName>
    <definedName name="CR10_01_06" localSheetId="17">'[1]Раздел X'!#REF!</definedName>
    <definedName name="CR10_01_06" localSheetId="0">'[1]Раздел X'!#REF!</definedName>
    <definedName name="CR10_01_06">'Раздел10'!#REF!</definedName>
    <definedName name="CR10_02_01">'Раздел10'!$C$8</definedName>
    <definedName name="CR10_02_02">'Раздел10'!$D$8</definedName>
    <definedName name="CR10_02_03">'Раздел10'!$E$8</definedName>
    <definedName name="CR10_02_04">'Раздел10'!$F$8</definedName>
    <definedName name="CR10_02_05">'Раздел10'!$G$8</definedName>
    <definedName name="CR10_02_06">'Раздел10'!#REF!</definedName>
    <definedName name="CR10_03_01">'Раздел10'!$C$9</definedName>
    <definedName name="CR10_03_02">'Раздел10'!$D$9</definedName>
    <definedName name="CR10_03_03">'Раздел10'!$E$9</definedName>
    <definedName name="CR10_03_04">'Раздел10'!$F$9</definedName>
    <definedName name="CR10_03_05">'Раздел10'!$G$9</definedName>
    <definedName name="CR10_03_06">'Раздел10'!#REF!</definedName>
    <definedName name="CR10_04_01">'Раздел10'!$C$10</definedName>
    <definedName name="CR10_04_02">'Раздел10'!$D$10</definedName>
    <definedName name="CR10_04_03">'Раздел10'!$E$10</definedName>
    <definedName name="CR10_04_04">'Раздел10'!$F$10</definedName>
    <definedName name="CR10_04_05">'Раздел10'!$G$10</definedName>
    <definedName name="CR10_04_06">'Раздел10'!#REF!</definedName>
    <definedName name="CR10_05_01">'Раздел10'!$C$11</definedName>
    <definedName name="CR10_05_02">'Раздел10'!$D$11</definedName>
    <definedName name="CR10_05_03">'Раздел10'!$E$11</definedName>
    <definedName name="CR10_05_04">'Раздел10'!$F$11</definedName>
    <definedName name="CR10_05_05">'Раздел10'!$G$11</definedName>
    <definedName name="CR10_05_06">'Раздел10'!#REF!</definedName>
    <definedName name="CR10_06_01">'Раздел10'!#REF!</definedName>
    <definedName name="CR10_07_01">'Раздел10'!#REF!</definedName>
    <definedName name="CR11_01_01">'Раздел11'!$C$6</definedName>
    <definedName name="CR11_01_02" localSheetId="15">'[1]Раздел XI'!#REF!</definedName>
    <definedName name="CR11_01_02" localSheetId="16">'[1]Раздел XI'!#REF!</definedName>
    <definedName name="CR11_01_02" localSheetId="17">'[1]Раздел XI'!#REF!</definedName>
    <definedName name="CR11_01_02" localSheetId="0">'[1]Раздел XI'!#REF!</definedName>
    <definedName name="CR11_01_02">'Раздел11'!$D$6</definedName>
    <definedName name="CR11_01_03" localSheetId="15">'[1]Раздел XI'!#REF!</definedName>
    <definedName name="CR11_01_03" localSheetId="16">'[1]Раздел XI'!#REF!</definedName>
    <definedName name="CR11_01_03" localSheetId="17">'[1]Раздел XI'!#REF!</definedName>
    <definedName name="CR11_01_03" localSheetId="0">'[1]Раздел XI'!#REF!</definedName>
    <definedName name="CR11_01_03">'Раздел11'!$E$6</definedName>
    <definedName name="CR11_01_04" localSheetId="15">'[1]Раздел XI'!#REF!</definedName>
    <definedName name="CR11_01_04" localSheetId="16">'[1]Раздел XI'!#REF!</definedName>
    <definedName name="CR11_01_04" localSheetId="17">'[1]Раздел XI'!#REF!</definedName>
    <definedName name="CR11_01_04" localSheetId="0">'[1]Раздел XI'!#REF!</definedName>
    <definedName name="CR11_01_04">'Раздел11'!$F$6</definedName>
    <definedName name="CR11_01_05" localSheetId="15">'[1]Раздел XI'!#REF!</definedName>
    <definedName name="CR11_01_05" localSheetId="16">'[1]Раздел XI'!#REF!</definedName>
    <definedName name="CR11_01_05" localSheetId="17">'[1]Раздел XI'!#REF!</definedName>
    <definedName name="CR11_01_05" localSheetId="0">'[1]Раздел XI'!#REF!</definedName>
    <definedName name="CR11_01_05">'Раздел11'!$G$6</definedName>
    <definedName name="CR11_01_06" localSheetId="15">'[1]Раздел XI'!#REF!</definedName>
    <definedName name="CR11_01_06" localSheetId="16">'[1]Раздел XI'!#REF!</definedName>
    <definedName name="CR11_01_06" localSheetId="17">'[1]Раздел XI'!#REF!</definedName>
    <definedName name="CR11_01_06" localSheetId="0">'[1]Раздел XI'!#REF!</definedName>
    <definedName name="CR11_01_06">'Раздел11'!#REF!</definedName>
    <definedName name="CR11_02_01">'Раздел11'!$C$7</definedName>
    <definedName name="CR11_02_02">'Раздел11'!$D$7</definedName>
    <definedName name="CR11_02_03">'Раздел11'!$E$7</definedName>
    <definedName name="CR11_02_04">'Раздел11'!$F$7</definedName>
    <definedName name="CR11_02_05">'Раздел11'!$G$7</definedName>
    <definedName name="CR11_02_06">'Раздел11'!#REF!</definedName>
    <definedName name="CR11_03_01">'Раздел11'!$C$8</definedName>
    <definedName name="CR11_03_02">'Раздел11'!$D$8</definedName>
    <definedName name="CR11_03_03">'Раздел11'!$E$8</definedName>
    <definedName name="CR11_03_04">'Раздел11'!$F$8</definedName>
    <definedName name="CR11_03_05">'Раздел11'!$G$8</definedName>
    <definedName name="CR11_03_06">'Раздел11'!#REF!</definedName>
    <definedName name="CR11_04_01">'Раздел11'!$C$9</definedName>
    <definedName name="CR11_04_02">'Раздел11'!$D$9</definedName>
    <definedName name="CR11_04_03">'Раздел11'!$E$9</definedName>
    <definedName name="CR11_04_04">'Раздел11'!$F$9</definedName>
    <definedName name="CR11_04_05">'Раздел11'!$G$9</definedName>
    <definedName name="CR11_04_06">'Раздел11'!#REF!</definedName>
    <definedName name="CR11_05_01">'Раздел11'!$C$10</definedName>
    <definedName name="CR11_05_02">'Раздел11'!$D$10</definedName>
    <definedName name="CR11_05_03">'Раздел11'!$E$10</definedName>
    <definedName name="CR11_05_04">'Раздел11'!$F$10</definedName>
    <definedName name="CR11_05_05">'Раздел11'!$G$10</definedName>
    <definedName name="CR11_05_06">'Раздел11'!#REF!</definedName>
    <definedName name="CR11_06_01">'Раздел11'!$C$11</definedName>
    <definedName name="CR11_06_02">'Раздел11'!$D$11</definedName>
    <definedName name="CR11_06_03">'Раздел11'!$E$11</definedName>
    <definedName name="CR11_06_04">'Раздел11'!$F$11</definedName>
    <definedName name="CR11_06_05">'Раздел11'!$G$11</definedName>
    <definedName name="CR11_06_06">'Раздел11'!#REF!</definedName>
    <definedName name="CR11_07_01">'Раздел11'!$C$12</definedName>
    <definedName name="CR11_07_02">'Раздел11'!$D$12</definedName>
    <definedName name="CR11_07_03">'Раздел11'!$E$12</definedName>
    <definedName name="CR11_07_04">'Раздел11'!$F$12</definedName>
    <definedName name="CR11_07_05">'Раздел11'!$G$12</definedName>
    <definedName name="CR11_07_06">'Раздел11'!#REF!</definedName>
    <definedName name="CR11_08_01">'Раздел11'!$C$13</definedName>
    <definedName name="CR11_08_02">'Раздел11'!$D$13</definedName>
    <definedName name="CR11_08_03">'Раздел11'!$E$13</definedName>
    <definedName name="CR11_08_04">'Раздел11'!$F$13</definedName>
    <definedName name="CR11_08_05">'Раздел11'!$G$13</definedName>
    <definedName name="CR11_08_06">'Раздел11'!#REF!</definedName>
    <definedName name="CR11_09_01">'Раздел11'!$C$15</definedName>
    <definedName name="CR11_09_02">'Раздел11'!$D$15</definedName>
    <definedName name="CR11_09_03">'Раздел11'!$E$15</definedName>
    <definedName name="CR11_09_04">'Раздел11'!$F$15</definedName>
    <definedName name="CR11_09_05">'Раздел11'!$G$15</definedName>
    <definedName name="CR11_09_06">'Раздел11'!#REF!</definedName>
    <definedName name="CR11_10_01">'Раздел11'!$C$16</definedName>
    <definedName name="CR11_10_02">'Раздел11'!$D$16</definedName>
    <definedName name="CR11_10_03">'Раздел11'!$E$16</definedName>
    <definedName name="CR11_10_04">'Раздел11'!$F$16</definedName>
    <definedName name="CR11_10_05">'Раздел11'!$G$16</definedName>
    <definedName name="CR11_10_06">'Раздел11'!#REF!</definedName>
    <definedName name="CR11_11_01">'Раздел11'!$C$17</definedName>
    <definedName name="CR11_11_02">'Раздел11'!$D$17</definedName>
    <definedName name="CR11_11_03">'Раздел11'!$E$17</definedName>
    <definedName name="CR11_11_04">'Раздел11'!$F$17</definedName>
    <definedName name="CR11_11_05">'Раздел11'!$G$17</definedName>
    <definedName name="CR11_11_06">'Раздел11'!#REF!</definedName>
    <definedName name="CR11_12_01">'Раздел11'!$C$19</definedName>
    <definedName name="CR11_12_02">'Раздел11'!$D$19</definedName>
    <definedName name="CR11_12_03">'Раздел11'!$E$19</definedName>
    <definedName name="CR11_12_04">'Раздел11'!$F$19</definedName>
    <definedName name="CR11_12_05">'Раздел11'!$G$19</definedName>
    <definedName name="CR11_12_06">'Раздел11'!#REF!</definedName>
    <definedName name="CR11_13_01">'Раздел11'!$E$24</definedName>
    <definedName name="CR11_14_01">'Раздел11'!#REF!</definedName>
    <definedName name="CR12_01_01">'Раздел12'!$C$6</definedName>
    <definedName name="CR12_01_02" localSheetId="15">'[1]Раздел XII'!#REF!</definedName>
    <definedName name="CR12_01_02" localSheetId="16">'[1]Раздел XII'!#REF!</definedName>
    <definedName name="CR12_01_02" localSheetId="17">'[1]Раздел XII'!#REF!</definedName>
    <definedName name="CR12_01_02" localSheetId="0">'[1]Раздел XII'!#REF!</definedName>
    <definedName name="CR12_01_02">'Раздел12'!$D$6</definedName>
    <definedName name="CR12_01_03" localSheetId="15">'[1]Раздел XII'!#REF!</definedName>
    <definedName name="CR12_01_03" localSheetId="16">'[1]Раздел XII'!#REF!</definedName>
    <definedName name="CR12_01_03" localSheetId="17">'[1]Раздел XII'!#REF!</definedName>
    <definedName name="CR12_01_03" localSheetId="0">'[1]Раздел XII'!#REF!</definedName>
    <definedName name="CR12_01_03">'Раздел12'!$E$6</definedName>
    <definedName name="CR12_01_04" localSheetId="15">'[1]Раздел XII'!#REF!</definedName>
    <definedName name="CR12_01_04" localSheetId="16">'[1]Раздел XII'!#REF!</definedName>
    <definedName name="CR12_01_04" localSheetId="17">'[1]Раздел XII'!#REF!</definedName>
    <definedName name="CR12_01_04" localSheetId="0">'[1]Раздел XII'!#REF!</definedName>
    <definedName name="CR12_01_04">'Раздел12'!$F$6</definedName>
    <definedName name="CR12_01_05" localSheetId="15">'[1]Раздел XII'!#REF!</definedName>
    <definedName name="CR12_01_05" localSheetId="16">'[1]Раздел XII'!#REF!</definedName>
    <definedName name="CR12_01_05" localSheetId="17">'[1]Раздел XII'!#REF!</definedName>
    <definedName name="CR12_01_05" localSheetId="0">'[1]Раздел XII'!#REF!</definedName>
    <definedName name="CR12_01_05">'Раздел12'!#REF!</definedName>
    <definedName name="CR12_01_06" localSheetId="15">'[1]Раздел XII'!#REF!</definedName>
    <definedName name="CR12_01_06" localSheetId="16">'[1]Раздел XII'!#REF!</definedName>
    <definedName name="CR12_01_06" localSheetId="17">'[1]Раздел XII'!#REF!</definedName>
    <definedName name="CR12_01_06" localSheetId="0">'[1]Раздел XII'!#REF!</definedName>
    <definedName name="CR12_01_06">'Раздел12'!#REF!</definedName>
    <definedName name="CR12_01_07">'[1]Раздел XII'!#REF!</definedName>
    <definedName name="CR12_02_01">'Раздел12'!$C$7</definedName>
    <definedName name="CR12_02_02">'Раздел12'!$D$7</definedName>
    <definedName name="CR12_02_03">'Раздел12'!$E$7</definedName>
    <definedName name="CR12_02_04">'Раздел12'!$F$7</definedName>
    <definedName name="CR12_02_05">'Раздел12'!#REF!</definedName>
    <definedName name="CR12_02_06">'Раздел12'!#REF!</definedName>
    <definedName name="CR12_03_01">'Раздел12'!$C$8</definedName>
    <definedName name="CR12_03_02">'Раздел12'!$D$8</definedName>
    <definedName name="CR12_03_03">'Раздел12'!$E$8</definedName>
    <definedName name="CR12_03_04">'Раздел12'!$F$8</definedName>
    <definedName name="CR12_03_05">'Раздел12'!#REF!</definedName>
    <definedName name="CR12_03_06">'Раздел12'!#REF!</definedName>
    <definedName name="CR12_04_01">'Раздел12'!$E$15</definedName>
    <definedName name="CR12_05_01">'Раздел12'!#REF!</definedName>
    <definedName name="CR13_01_01">'Раздел13'!$C$6</definedName>
    <definedName name="CR13_01_02">'Раздел13'!$D$6</definedName>
    <definedName name="CR13_01_03">'Раздел13'!$E$6</definedName>
    <definedName name="CR13_01_04">'Раздел13'!$F$6</definedName>
    <definedName name="CR13_02_01">'Раздел13'!$C$7</definedName>
    <definedName name="CR13_02_02">'Раздел13'!$D$7</definedName>
    <definedName name="CR13_02_03">'Раздел13'!$E$7</definedName>
    <definedName name="CR13_02_04">'Раздел13'!$F$7</definedName>
    <definedName name="CR13_03_01">'Раздел13'!$C$8</definedName>
    <definedName name="CR13_03_02">'Раздел13'!$D$8</definedName>
    <definedName name="CR13_03_03">'Раздел13'!$E$8</definedName>
    <definedName name="CR13_03_04">'Раздел13'!$F$8</definedName>
    <definedName name="CR13_04_01">'Раздел13'!$C$9</definedName>
    <definedName name="CR13_04_02">'Раздел13'!$D$9</definedName>
    <definedName name="CR13_04_03">'Раздел13'!$E$9</definedName>
    <definedName name="CR13_04_04">'Раздел13'!$F$9</definedName>
    <definedName name="CR13_05_01">'Раздел13'!$C$10</definedName>
    <definedName name="CR13_05_02">'Раздел13'!$D$10</definedName>
    <definedName name="CR13_05_03">'Раздел13'!$E$10</definedName>
    <definedName name="CR13_05_04">'Раздел13'!$F$10</definedName>
    <definedName name="CR13_06_01">'Раздел13'!$C$11</definedName>
    <definedName name="CR13_06_02">'Раздел13'!$D$11</definedName>
    <definedName name="CR13_06_03">'Раздел13'!$E$11</definedName>
    <definedName name="CR13_06_04">'Раздел13'!$F$11</definedName>
    <definedName name="CR13_07_01">'Раздел13'!#REF!</definedName>
    <definedName name="CR13_07_02">'Раздел13'!#REF!</definedName>
    <definedName name="CR13_07_03">'Раздел13'!#REF!</definedName>
    <definedName name="CR13_07_04">'Раздел13'!#REF!</definedName>
    <definedName name="CR13_08_01">'Раздел13'!$C$13</definedName>
    <definedName name="CR13_08_02">'Раздел13'!$D$13</definedName>
    <definedName name="CR13_08_03">'Раздел13'!$E$13</definedName>
    <definedName name="CR13_08_04">'Раздел13'!$F$13</definedName>
    <definedName name="CR13_09_01">'Раздел13'!$C$14</definedName>
    <definedName name="CR13_09_02">'Раздел13'!$D$14</definedName>
    <definedName name="CR13_09_03">'Раздел13'!$E$14</definedName>
    <definedName name="CR13_09_04">'Раздел13'!$F$14</definedName>
    <definedName name="CR13_10_01">'Раздел13'!#REF!</definedName>
    <definedName name="CR13_14_02">'[1]Раздел XIII'!#REF!</definedName>
    <definedName name="CR13_14_03">'[1]Раздел XIII'!#REF!</definedName>
    <definedName name="CR13_14_04">'[1]Раздел XIII'!#REF!</definedName>
    <definedName name="CR13_15_01">'[1]Раздел XIII'!#REF!</definedName>
    <definedName name="CR14_01_01">'Раздел14'!$C$6</definedName>
    <definedName name="CR14_01_02">'Раздел14'!$D$6</definedName>
    <definedName name="CR14_01_03">'Раздел14'!$E$6</definedName>
    <definedName name="CR14_01_04">'Раздел14'!$F$6</definedName>
    <definedName name="CR14_02_01">'Раздел14'!#REF!</definedName>
    <definedName name="CR14_02_02">'Раздел14'!$C$7</definedName>
    <definedName name="CR14_02_03">'Раздел14'!$E$7</definedName>
    <definedName name="CR14_02_04">'Раздел14'!$F$7</definedName>
    <definedName name="CR14_03_01">'Раздел14'!$C$8</definedName>
    <definedName name="CR14_03_02">'Раздел14'!$D$8</definedName>
    <definedName name="CR14_03_03">'Раздел14'!$E$8</definedName>
    <definedName name="CR14_03_04">'Раздел14'!$F$8</definedName>
    <definedName name="CR14_04_01">'Раздел14'!$C$9</definedName>
    <definedName name="CR14_04_02">'Раздел14'!$D$9</definedName>
    <definedName name="CR14_04_03">'Раздел14'!$E$9</definedName>
    <definedName name="CR14_04_04">'Раздел14'!$F$9</definedName>
    <definedName name="CR14_05_01">'Раздел14'!$C$10</definedName>
    <definedName name="CR14_05_02">'Раздел14'!$D$10</definedName>
    <definedName name="CR14_05_03">'Раздел14'!$E$10</definedName>
    <definedName name="CR14_05_04">'Раздел14'!$F$10</definedName>
    <definedName name="CR14_06_01">'Раздел14'!$C$11</definedName>
    <definedName name="CR14_06_02">'Раздел14'!$D$11</definedName>
    <definedName name="CR14_06_03">'Раздел14'!$E$11</definedName>
    <definedName name="CR14_06_04">'Раздел14'!$F$11</definedName>
    <definedName name="CR14_07_01">'Раздел14'!$C$13</definedName>
    <definedName name="CR14_07_02">'Раздел14'!$D$13</definedName>
    <definedName name="CR14_07_03">'Раздел14'!$E$13</definedName>
    <definedName name="CR14_07_04">'Раздел14'!$F$13</definedName>
    <definedName name="CR14_08_01">'Раздел14'!$C$14</definedName>
    <definedName name="CR14_08_02">'Раздел14'!$D$14</definedName>
    <definedName name="CR14_08_03">'Раздел14'!$E$14</definedName>
    <definedName name="CR14_08_04">'Раздел14'!$F$14</definedName>
    <definedName name="CR14_09">#N/A</definedName>
    <definedName name="CR14_09_01">'Раздел14'!$E$19</definedName>
    <definedName name="CR15_01_01" localSheetId="15">'Раздел 15'!$C$6</definedName>
    <definedName name="CR15_01_01">#REF!</definedName>
    <definedName name="CR15_01_02" localSheetId="15">'Раздел 15'!$D$6</definedName>
    <definedName name="CR15_01_02">#REF!</definedName>
    <definedName name="CR15_01_03" localSheetId="15">'Раздел 15'!$E$6</definedName>
    <definedName name="CR15_01_03">#REF!</definedName>
    <definedName name="CR15_02_01" localSheetId="15">'Раздел 15'!$C$7</definedName>
    <definedName name="CR15_02_01">#REF!</definedName>
    <definedName name="CR15_02_02" localSheetId="15">'Раздел 15'!$D$7</definedName>
    <definedName name="CR15_02_02">#REF!</definedName>
    <definedName name="CR15_02_03" localSheetId="15">'Раздел 15'!$E$7</definedName>
    <definedName name="CR15_02_03">#REF!</definedName>
    <definedName name="CR15_03_01" localSheetId="15">'Раздел 15'!$C$8</definedName>
    <definedName name="CR15_03_01">#REF!</definedName>
    <definedName name="CR15_03_02" localSheetId="15">'Раздел 15'!$D$8</definedName>
    <definedName name="CR15_03_02">#REF!</definedName>
    <definedName name="CR15_03_03" localSheetId="15">'Раздел 15'!$E$8</definedName>
    <definedName name="CR15_03_03">#REF!</definedName>
    <definedName name="CR15_04_01" localSheetId="15">'Раздел 15'!$C$9</definedName>
    <definedName name="CR15_04_01">#REF!</definedName>
    <definedName name="CR15_04_02" localSheetId="15">'Раздел 15'!$D$9</definedName>
    <definedName name="CR15_04_02">#REF!</definedName>
    <definedName name="CR15_04_03" localSheetId="15">'Раздел 15'!$E$9</definedName>
    <definedName name="CR15_04_03">#REF!</definedName>
    <definedName name="CR15_05_01" localSheetId="15">'Раздел 15'!$C$10</definedName>
    <definedName name="CR15_05_01">#REF!</definedName>
    <definedName name="CR15_05_02" localSheetId="15">'Раздел 15'!$D$10</definedName>
    <definedName name="CR15_05_02">#REF!</definedName>
    <definedName name="CR15_05_03" localSheetId="15">'Раздел 15'!$E$10</definedName>
    <definedName name="CR15_05_03">#REF!</definedName>
    <definedName name="CR15_06_01" localSheetId="15">'Раздел 15'!$C$11</definedName>
    <definedName name="CR15_06_01">#REF!</definedName>
    <definedName name="CR15_06_02" localSheetId="15">'Раздел 15'!$D$11</definedName>
    <definedName name="CR15_06_02">#REF!</definedName>
    <definedName name="CR15_06_03" localSheetId="15">'Раздел 15'!$E$11</definedName>
    <definedName name="CR15_06_03">#REF!</definedName>
    <definedName name="CR15_07_01" localSheetId="15">'Раздел 15'!$C$12</definedName>
    <definedName name="CR15_07_01">#REF!</definedName>
    <definedName name="CR15_07_02" localSheetId="15">'Раздел 15'!$D$12</definedName>
    <definedName name="CR15_07_02">#REF!</definedName>
    <definedName name="CR15_07_03" localSheetId="15">'Раздел 15'!$E$12</definedName>
    <definedName name="CR15_07_03">#REF!</definedName>
    <definedName name="CR15_08_01" localSheetId="15">'Раздел 15'!$C$13</definedName>
    <definedName name="CR15_08_01">#REF!</definedName>
    <definedName name="CR15_08_02" localSheetId="15">'Раздел 15'!$D$13</definedName>
    <definedName name="CR15_08_02">#REF!</definedName>
    <definedName name="CR15_08_03" localSheetId="15">'Раздел 15'!$E$13</definedName>
    <definedName name="CR15_08_03">#REF!</definedName>
    <definedName name="CR15_09_01" localSheetId="15">'Раздел 15'!$C$14</definedName>
    <definedName name="CR15_09_01">#REF!</definedName>
    <definedName name="CR15_09_02" localSheetId="15">'Раздел 15'!$D$14</definedName>
    <definedName name="CR15_09_02">#REF!</definedName>
    <definedName name="CR15_09_03" localSheetId="15">'Раздел 15'!$E$14</definedName>
    <definedName name="CR15_09_03">#REF!</definedName>
    <definedName name="CR15_10_01" localSheetId="15">'Раздел 15'!$C$15</definedName>
    <definedName name="CR15_10_01">#REF!</definedName>
    <definedName name="CR15_10_02" localSheetId="15">'Раздел 15'!$D$15</definedName>
    <definedName name="CR15_10_02">#REF!</definedName>
    <definedName name="CR15_10_03" localSheetId="15">'Раздел 15'!$E$15</definedName>
    <definedName name="CR15_10_03">#REF!</definedName>
    <definedName name="CR15_11_01" localSheetId="15">'Раздел 15'!$C$16</definedName>
    <definedName name="CR15_11_01">#REF!</definedName>
    <definedName name="CR15_11_02" localSheetId="15">'Раздел 15'!$D$16</definedName>
    <definedName name="CR15_11_02">#REF!</definedName>
    <definedName name="CR15_11_03" localSheetId="15">'Раздел 15'!$E$16</definedName>
    <definedName name="CR15_11_03">#REF!</definedName>
    <definedName name="CR15_12_01" localSheetId="15">#REF!</definedName>
    <definedName name="CR15_12_01" localSheetId="16">#REF!</definedName>
    <definedName name="CR15_12_01" localSheetId="17">#REF!</definedName>
    <definedName name="CR15_12_01" localSheetId="0">#REF!</definedName>
    <definedName name="CR15_12_01">#REF!</definedName>
    <definedName name="CR15_12_02" localSheetId="15">#REF!</definedName>
    <definedName name="CR15_12_02" localSheetId="16">#REF!</definedName>
    <definedName name="CR15_12_02" localSheetId="17">#REF!</definedName>
    <definedName name="CR15_12_02" localSheetId="0">#REF!</definedName>
    <definedName name="CR15_12_02">#REF!</definedName>
    <definedName name="CR15_12_03" localSheetId="15">#REF!</definedName>
    <definedName name="CR15_12_03" localSheetId="16">#REF!</definedName>
    <definedName name="CR15_12_03" localSheetId="17">#REF!</definedName>
    <definedName name="CR15_12_03" localSheetId="0">#REF!</definedName>
    <definedName name="CR15_12_03">#REF!</definedName>
    <definedName name="CR15_13_01" localSheetId="15">#REF!</definedName>
    <definedName name="CR15_13_01" localSheetId="16">#REF!</definedName>
    <definedName name="CR15_13_01" localSheetId="17">#REF!</definedName>
    <definedName name="CR15_13_01" localSheetId="0">#REF!</definedName>
    <definedName name="CR15_13_01">#REF!</definedName>
    <definedName name="CR15_13_02" localSheetId="15">#REF!</definedName>
    <definedName name="CR15_13_02" localSheetId="16">#REF!</definedName>
    <definedName name="CR15_13_02" localSheetId="17">#REF!</definedName>
    <definedName name="CR15_13_02" localSheetId="0">#REF!</definedName>
    <definedName name="CR15_13_02">#REF!</definedName>
    <definedName name="CR15_13_03" localSheetId="15">#REF!</definedName>
    <definedName name="CR15_13_03" localSheetId="16">#REF!</definedName>
    <definedName name="CR15_13_03" localSheetId="17">#REF!</definedName>
    <definedName name="CR15_13_03" localSheetId="0">#REF!</definedName>
    <definedName name="CR15_13_03">#REF!</definedName>
    <definedName name="CR15_14_01" localSheetId="15">#REF!</definedName>
    <definedName name="CR15_14_01" localSheetId="16">#REF!</definedName>
    <definedName name="CR15_14_01" localSheetId="17">#REF!</definedName>
    <definedName name="CR15_14_01" localSheetId="0">#REF!</definedName>
    <definedName name="CR15_14_01">#REF!</definedName>
    <definedName name="CR15_14_02" localSheetId="15">#REF!</definedName>
    <definedName name="CR15_14_02" localSheetId="16">#REF!</definedName>
    <definedName name="CR15_14_02" localSheetId="17">#REF!</definedName>
    <definedName name="CR15_14_02" localSheetId="0">#REF!</definedName>
    <definedName name="CR15_14_02">#REF!</definedName>
    <definedName name="CR15_14_03" localSheetId="15">#REF!</definedName>
    <definedName name="CR15_14_03" localSheetId="16">#REF!</definedName>
    <definedName name="CR15_14_03" localSheetId="17">#REF!</definedName>
    <definedName name="CR15_14_03" localSheetId="0">#REF!</definedName>
    <definedName name="CR15_14_03">#REF!</definedName>
    <definedName name="CR15_15_01" localSheetId="15">#REF!</definedName>
    <definedName name="CR15_15_01" localSheetId="16">#REF!</definedName>
    <definedName name="CR15_15_01" localSheetId="17">#REF!</definedName>
    <definedName name="CR15_15_01" localSheetId="0">#REF!</definedName>
    <definedName name="CR15_15_01">#REF!</definedName>
    <definedName name="CR15_15_02" localSheetId="15">#REF!</definedName>
    <definedName name="CR15_15_02" localSheetId="16">#REF!</definedName>
    <definedName name="CR15_15_02" localSheetId="17">#REF!</definedName>
    <definedName name="CR15_15_02" localSheetId="0">#REF!</definedName>
    <definedName name="CR15_15_02">#REF!</definedName>
    <definedName name="CR15_15_03" localSheetId="15">#REF!</definedName>
    <definedName name="CR15_15_03" localSheetId="16">#REF!</definedName>
    <definedName name="CR15_15_03" localSheetId="17">#REF!</definedName>
    <definedName name="CR15_15_03" localSheetId="0">#REF!</definedName>
    <definedName name="CR15_15_03">#REF!</definedName>
    <definedName name="CR15_16_01" localSheetId="15">#REF!</definedName>
    <definedName name="CR15_16_01" localSheetId="16">#REF!</definedName>
    <definedName name="CR15_16_01" localSheetId="17">#REF!</definedName>
    <definedName name="CR15_16_01" localSheetId="0">#REF!</definedName>
    <definedName name="CR15_16_01">#REF!</definedName>
    <definedName name="CR15_16_02" localSheetId="15">#REF!</definedName>
    <definedName name="CR15_16_02" localSheetId="16">#REF!</definedName>
    <definedName name="CR15_16_02" localSheetId="17">#REF!</definedName>
    <definedName name="CR15_16_02" localSheetId="0">#REF!</definedName>
    <definedName name="CR15_16_02">#REF!</definedName>
    <definedName name="CR15_16_03" localSheetId="15">#REF!</definedName>
    <definedName name="CR15_16_03" localSheetId="16">#REF!</definedName>
    <definedName name="CR15_16_03" localSheetId="17">#REF!</definedName>
    <definedName name="CR15_16_03" localSheetId="0">#REF!</definedName>
    <definedName name="CR15_16_03">#REF!</definedName>
    <definedName name="CR15_17_01" localSheetId="15">#REF!</definedName>
    <definedName name="CR15_17_01" localSheetId="16">#REF!</definedName>
    <definedName name="CR15_17_01" localSheetId="17">#REF!</definedName>
    <definedName name="CR15_17_01" localSheetId="0">#REF!</definedName>
    <definedName name="CR15_17_01">#REF!</definedName>
    <definedName name="CR15_17_02" localSheetId="15">#REF!</definedName>
    <definedName name="CR15_17_02" localSheetId="16">#REF!</definedName>
    <definedName name="CR15_17_02" localSheetId="17">#REF!</definedName>
    <definedName name="CR15_17_02" localSheetId="0">#REF!</definedName>
    <definedName name="CR15_17_02">#REF!</definedName>
    <definedName name="CR15_17_03" localSheetId="15">#REF!</definedName>
    <definedName name="CR15_17_03" localSheetId="16">#REF!</definedName>
    <definedName name="CR15_17_03" localSheetId="17">#REF!</definedName>
    <definedName name="CR15_17_03" localSheetId="0">#REF!</definedName>
    <definedName name="CR15_17_03">#REF!</definedName>
    <definedName name="CR15_18_01" localSheetId="15">#REF!</definedName>
    <definedName name="CR15_18_01" localSheetId="16">#REF!</definedName>
    <definedName name="CR15_18_01" localSheetId="17">#REF!</definedName>
    <definedName name="CR15_18_01" localSheetId="0">#REF!</definedName>
    <definedName name="CR15_18_01">#REF!</definedName>
    <definedName name="CR15_18_02" localSheetId="15">#REF!</definedName>
    <definedName name="CR15_18_02" localSheetId="16">#REF!</definedName>
    <definedName name="CR15_18_02" localSheetId="17">#REF!</definedName>
    <definedName name="CR15_18_02" localSheetId="0">#REF!</definedName>
    <definedName name="CR15_18_02">#REF!</definedName>
    <definedName name="CR15_18_03" localSheetId="15">#REF!</definedName>
    <definedName name="CR15_18_03" localSheetId="16">#REF!</definedName>
    <definedName name="CR15_18_03" localSheetId="17">#REF!</definedName>
    <definedName name="CR15_18_03" localSheetId="0">#REF!</definedName>
    <definedName name="CR15_18_03">#REF!</definedName>
    <definedName name="CR15_19_01" localSheetId="15">#REF!</definedName>
    <definedName name="CR15_19_01" localSheetId="16">#REF!</definedName>
    <definedName name="CR15_19_01" localSheetId="17">#REF!</definedName>
    <definedName name="CR15_19_01" localSheetId="0">#REF!</definedName>
    <definedName name="CR15_19_01">#REF!</definedName>
    <definedName name="CR15_19_02" localSheetId="15">#REF!</definedName>
    <definedName name="CR15_19_02" localSheetId="16">#REF!</definedName>
    <definedName name="CR15_19_02" localSheetId="17">#REF!</definedName>
    <definedName name="CR15_19_02" localSheetId="0">#REF!</definedName>
    <definedName name="CR15_19_02">#REF!</definedName>
    <definedName name="CR15_19_03" localSheetId="15">#REF!</definedName>
    <definedName name="CR15_19_03" localSheetId="16">#REF!</definedName>
    <definedName name="CR15_19_03" localSheetId="17">#REF!</definedName>
    <definedName name="CR15_19_03" localSheetId="0">#REF!</definedName>
    <definedName name="CR15_19_03">#REF!</definedName>
    <definedName name="CR15_20_01" localSheetId="15">#REF!</definedName>
    <definedName name="CR15_20_01" localSheetId="16">#REF!</definedName>
    <definedName name="CR15_20_01" localSheetId="17">#REF!</definedName>
    <definedName name="CR15_20_01" localSheetId="0">#REF!</definedName>
    <definedName name="CR15_20_01">#REF!</definedName>
    <definedName name="CR15_20_02" localSheetId="15">#REF!</definedName>
    <definedName name="CR15_20_02" localSheetId="16">#REF!</definedName>
    <definedName name="CR15_20_02" localSheetId="17">#REF!</definedName>
    <definedName name="CR15_20_02" localSheetId="0">#REF!</definedName>
    <definedName name="CR15_20_02">#REF!</definedName>
    <definedName name="CR15_20_03" localSheetId="15">#REF!</definedName>
    <definedName name="CR15_20_03" localSheetId="16">#REF!</definedName>
    <definedName name="CR15_20_03" localSheetId="17">#REF!</definedName>
    <definedName name="CR15_20_03" localSheetId="0">#REF!</definedName>
    <definedName name="CR15_20_03">#REF!</definedName>
    <definedName name="CR15_21_01" localSheetId="15">#REF!</definedName>
    <definedName name="CR15_21_01" localSheetId="16">#REF!</definedName>
    <definedName name="CR15_21_01" localSheetId="17">#REF!</definedName>
    <definedName name="CR15_21_01" localSheetId="0">#REF!</definedName>
    <definedName name="CR15_21_01">#REF!</definedName>
    <definedName name="CR15_21_02" localSheetId="15">#REF!</definedName>
    <definedName name="CR15_21_02" localSheetId="16">#REF!</definedName>
    <definedName name="CR15_21_02" localSheetId="17">#REF!</definedName>
    <definedName name="CR15_21_02" localSheetId="0">#REF!</definedName>
    <definedName name="CR15_21_02">#REF!</definedName>
    <definedName name="CR15_21_03" localSheetId="15">#REF!</definedName>
    <definedName name="CR15_21_03" localSheetId="16">#REF!</definedName>
    <definedName name="CR15_21_03" localSheetId="17">#REF!</definedName>
    <definedName name="CR15_21_03" localSheetId="0">#REF!</definedName>
    <definedName name="CR15_21_03">#REF!</definedName>
    <definedName name="CR15_22_01" localSheetId="15">#REF!</definedName>
    <definedName name="CR15_22_01" localSheetId="16">#REF!</definedName>
    <definedName name="CR15_22_01" localSheetId="17">#REF!</definedName>
    <definedName name="CR15_22_01" localSheetId="0">#REF!</definedName>
    <definedName name="CR15_22_01">#REF!</definedName>
    <definedName name="CR15_22_02" localSheetId="15">#REF!</definedName>
    <definedName name="CR15_22_02" localSheetId="16">#REF!</definedName>
    <definedName name="CR15_22_02" localSheetId="17">#REF!</definedName>
    <definedName name="CR15_22_02" localSheetId="0">#REF!</definedName>
    <definedName name="CR15_22_02">#REF!</definedName>
    <definedName name="CR15_22_03" localSheetId="15">#REF!</definedName>
    <definedName name="CR15_22_03" localSheetId="16">#REF!</definedName>
    <definedName name="CR15_22_03" localSheetId="17">#REF!</definedName>
    <definedName name="CR15_22_03" localSheetId="0">#REF!</definedName>
    <definedName name="CR15_22_03">#REF!</definedName>
    <definedName name="CR15_23_01" localSheetId="15">#REF!</definedName>
    <definedName name="CR15_23_01" localSheetId="16">#REF!</definedName>
    <definedName name="CR15_23_01" localSheetId="17">#REF!</definedName>
    <definedName name="CR15_23_01" localSheetId="0">#REF!</definedName>
    <definedName name="CR15_23_01">#REF!</definedName>
    <definedName name="CR15_23_02" localSheetId="15">#REF!</definedName>
    <definedName name="CR15_23_02" localSheetId="16">#REF!</definedName>
    <definedName name="CR15_23_02" localSheetId="17">#REF!</definedName>
    <definedName name="CR15_23_02" localSheetId="0">#REF!</definedName>
    <definedName name="CR15_23_02">#REF!</definedName>
    <definedName name="CR15_23_03" localSheetId="15">#REF!</definedName>
    <definedName name="CR15_23_03" localSheetId="16">#REF!</definedName>
    <definedName name="CR15_23_03" localSheetId="17">#REF!</definedName>
    <definedName name="CR15_23_03" localSheetId="0">#REF!</definedName>
    <definedName name="CR15_23_03">#REF!</definedName>
    <definedName name="CR15_24_01" localSheetId="15">#REF!</definedName>
    <definedName name="CR15_24_01" localSheetId="16">#REF!</definedName>
    <definedName name="CR15_24_01" localSheetId="17">#REF!</definedName>
    <definedName name="CR15_24_01" localSheetId="0">#REF!</definedName>
    <definedName name="CR15_24_01">#REF!</definedName>
    <definedName name="CR15_24_02" localSheetId="15">#REF!</definedName>
    <definedName name="CR15_24_02" localSheetId="16">#REF!</definedName>
    <definedName name="CR15_24_02" localSheetId="17">#REF!</definedName>
    <definedName name="CR15_24_02" localSheetId="0">#REF!</definedName>
    <definedName name="CR15_24_02">#REF!</definedName>
    <definedName name="CR15_24_03" localSheetId="15">#REF!</definedName>
    <definedName name="CR15_24_03" localSheetId="16">#REF!</definedName>
    <definedName name="CR15_24_03" localSheetId="17">#REF!</definedName>
    <definedName name="CR15_24_03" localSheetId="0">#REF!</definedName>
    <definedName name="CR15_24_03">#REF!</definedName>
    <definedName name="CR15_25_01" localSheetId="15">#REF!</definedName>
    <definedName name="CR15_25_01" localSheetId="16">#REF!</definedName>
    <definedName name="CR15_25_01" localSheetId="17">#REF!</definedName>
    <definedName name="CR15_25_01" localSheetId="0">#REF!</definedName>
    <definedName name="CR15_25_01">#REF!</definedName>
    <definedName name="CR15_25_02" localSheetId="15">#REF!</definedName>
    <definedName name="CR15_25_02" localSheetId="16">#REF!</definedName>
    <definedName name="CR15_25_02" localSheetId="17">#REF!</definedName>
    <definedName name="CR15_25_02" localSheetId="0">#REF!</definedName>
    <definedName name="CR15_25_02">#REF!</definedName>
    <definedName name="CR15_25_03" localSheetId="15">#REF!</definedName>
    <definedName name="CR15_25_03" localSheetId="16">#REF!</definedName>
    <definedName name="CR15_25_03" localSheetId="17">#REF!</definedName>
    <definedName name="CR15_25_03" localSheetId="0">#REF!</definedName>
    <definedName name="CR15_25_03">#REF!</definedName>
    <definedName name="CR15_26_01" localSheetId="15">#REF!</definedName>
    <definedName name="CR15_26_01" localSheetId="16">#REF!</definedName>
    <definedName name="CR15_26_01" localSheetId="17">#REF!</definedName>
    <definedName name="CR15_26_01" localSheetId="0">#REF!</definedName>
    <definedName name="CR15_26_01">#REF!</definedName>
    <definedName name="CR15_26_02" localSheetId="15">#REF!</definedName>
    <definedName name="CR15_26_02" localSheetId="16">#REF!</definedName>
    <definedName name="CR15_26_02" localSheetId="17">#REF!</definedName>
    <definedName name="CR15_26_02" localSheetId="0">#REF!</definedName>
    <definedName name="CR15_26_02">#REF!</definedName>
    <definedName name="CR15_26_03" localSheetId="15">#REF!</definedName>
    <definedName name="CR15_26_03" localSheetId="16">#REF!</definedName>
    <definedName name="CR15_26_03" localSheetId="17">#REF!</definedName>
    <definedName name="CR15_26_03" localSheetId="0">#REF!</definedName>
    <definedName name="CR15_26_03">#REF!</definedName>
    <definedName name="CR15_27_01" localSheetId="15">#REF!</definedName>
    <definedName name="CR15_27_01" localSheetId="16">#REF!</definedName>
    <definedName name="CR15_27_01" localSheetId="17">#REF!</definedName>
    <definedName name="CR15_27_01" localSheetId="0">#REF!</definedName>
    <definedName name="CR15_27_01">#REF!</definedName>
    <definedName name="CR15_27_02" localSheetId="15">#REF!</definedName>
    <definedName name="CR15_27_02" localSheetId="16">#REF!</definedName>
    <definedName name="CR15_27_02" localSheetId="17">#REF!</definedName>
    <definedName name="CR15_27_02" localSheetId="0">#REF!</definedName>
    <definedName name="CR15_27_02">#REF!</definedName>
    <definedName name="CR15_27_03" localSheetId="15">#REF!</definedName>
    <definedName name="CR15_27_03" localSheetId="16">#REF!</definedName>
    <definedName name="CR15_27_03" localSheetId="17">#REF!</definedName>
    <definedName name="CR15_27_03" localSheetId="0">#REF!</definedName>
    <definedName name="CR15_27_03">#REF!</definedName>
    <definedName name="CR15_28_01" localSheetId="15">#REF!</definedName>
    <definedName name="CR15_28_01" localSheetId="16">#REF!</definedName>
    <definedName name="CR15_28_01" localSheetId="17">#REF!</definedName>
    <definedName name="CR15_28_01" localSheetId="0">#REF!</definedName>
    <definedName name="CR15_28_01">#REF!</definedName>
    <definedName name="CR15_28_02" localSheetId="15">#REF!</definedName>
    <definedName name="CR15_28_02" localSheetId="16">#REF!</definedName>
    <definedName name="CR15_28_02" localSheetId="17">#REF!</definedName>
    <definedName name="CR15_28_02" localSheetId="0">#REF!</definedName>
    <definedName name="CR15_28_02">#REF!</definedName>
    <definedName name="CR15_28_03" localSheetId="15">#REF!</definedName>
    <definedName name="CR15_28_03" localSheetId="16">#REF!</definedName>
    <definedName name="CR15_28_03" localSheetId="17">#REF!</definedName>
    <definedName name="CR15_28_03" localSheetId="0">#REF!</definedName>
    <definedName name="CR15_28_03">#REF!</definedName>
    <definedName name="CR15_29_01" localSheetId="15">#REF!</definedName>
    <definedName name="CR15_29_01" localSheetId="16">#REF!</definedName>
    <definedName name="CR15_29_01" localSheetId="17">#REF!</definedName>
    <definedName name="CR15_29_01" localSheetId="0">#REF!</definedName>
    <definedName name="CR15_29_01">#REF!</definedName>
    <definedName name="CR15_29_02" localSheetId="15">#REF!</definedName>
    <definedName name="CR15_29_02" localSheetId="16">#REF!</definedName>
    <definedName name="CR15_29_02" localSheetId="17">#REF!</definedName>
    <definedName name="CR15_29_02" localSheetId="0">#REF!</definedName>
    <definedName name="CR15_29_02">#REF!</definedName>
    <definedName name="CR15_29_03" localSheetId="15">#REF!</definedName>
    <definedName name="CR15_29_03" localSheetId="16">#REF!</definedName>
    <definedName name="CR15_29_03" localSheetId="17">#REF!</definedName>
    <definedName name="CR15_29_03" localSheetId="0">#REF!</definedName>
    <definedName name="CR15_29_03">#REF!</definedName>
    <definedName name="CR15_30_01" localSheetId="15">#REF!</definedName>
    <definedName name="CR15_30_01" localSheetId="16">#REF!</definedName>
    <definedName name="CR15_30_01" localSheetId="17">#REF!</definedName>
    <definedName name="CR15_30_01" localSheetId="0">#REF!</definedName>
    <definedName name="CR15_30_01">#REF!</definedName>
    <definedName name="CR15_30_02" localSheetId="15">#REF!</definedName>
    <definedName name="CR15_30_02" localSheetId="16">#REF!</definedName>
    <definedName name="CR15_30_02" localSheetId="17">#REF!</definedName>
    <definedName name="CR15_30_02" localSheetId="0">#REF!</definedName>
    <definedName name="CR15_30_02">#REF!</definedName>
    <definedName name="CR15_30_03" localSheetId="15">#REF!</definedName>
    <definedName name="CR15_30_03" localSheetId="16">#REF!</definedName>
    <definedName name="CR15_30_03" localSheetId="17">#REF!</definedName>
    <definedName name="CR15_30_03" localSheetId="0">#REF!</definedName>
    <definedName name="CR15_30_03">#REF!</definedName>
    <definedName name="CR15_31_01" localSheetId="15">#REF!</definedName>
    <definedName name="CR15_31_01" localSheetId="16">#REF!</definedName>
    <definedName name="CR15_31_01" localSheetId="17">#REF!</definedName>
    <definedName name="CR15_31_01" localSheetId="0">#REF!</definedName>
    <definedName name="CR15_31_01">#REF!</definedName>
    <definedName name="CR15_31_02" localSheetId="15">#REF!</definedName>
    <definedName name="CR15_31_02" localSheetId="16">#REF!</definedName>
    <definedName name="CR15_31_02" localSheetId="17">#REF!</definedName>
    <definedName name="CR15_31_02" localSheetId="0">#REF!</definedName>
    <definedName name="CR15_31_02">#REF!</definedName>
    <definedName name="CR15_31_03" localSheetId="15">#REF!</definedName>
    <definedName name="CR15_31_03" localSheetId="16">#REF!</definedName>
    <definedName name="CR15_31_03" localSheetId="17">#REF!</definedName>
    <definedName name="CR15_31_03" localSheetId="0">#REF!</definedName>
    <definedName name="CR15_31_03">#REF!</definedName>
    <definedName name="CR15_32_01" localSheetId="15">#REF!</definedName>
    <definedName name="CR15_32_01" localSheetId="16">#REF!</definedName>
    <definedName name="CR15_32_01" localSheetId="17">#REF!</definedName>
    <definedName name="CR15_32_01" localSheetId="0">#REF!</definedName>
    <definedName name="CR15_32_01">#REF!</definedName>
    <definedName name="CR15_32_02" localSheetId="15">#REF!</definedName>
    <definedName name="CR15_32_02" localSheetId="16">#REF!</definedName>
    <definedName name="CR15_32_02" localSheetId="17">#REF!</definedName>
    <definedName name="CR15_32_02" localSheetId="0">#REF!</definedName>
    <definedName name="CR15_32_02">#REF!</definedName>
    <definedName name="CR15_32_03" localSheetId="15">#REF!</definedName>
    <definedName name="CR15_32_03" localSheetId="16">#REF!</definedName>
    <definedName name="CR15_32_03" localSheetId="17">#REF!</definedName>
    <definedName name="CR15_32_03" localSheetId="0">#REF!</definedName>
    <definedName name="CR15_32_03">#REF!</definedName>
    <definedName name="CR15_33_01" localSheetId="15">#REF!</definedName>
    <definedName name="CR15_33_01" localSheetId="16">#REF!</definedName>
    <definedName name="CR15_33_01" localSheetId="17">#REF!</definedName>
    <definedName name="CR15_33_01" localSheetId="0">#REF!</definedName>
    <definedName name="CR15_33_01">#REF!</definedName>
    <definedName name="CR15_33_02" localSheetId="15">#REF!</definedName>
    <definedName name="CR15_33_02" localSheetId="16">#REF!</definedName>
    <definedName name="CR15_33_02" localSheetId="17">#REF!</definedName>
    <definedName name="CR15_33_02" localSheetId="0">#REF!</definedName>
    <definedName name="CR15_33_02">#REF!</definedName>
    <definedName name="CR15_33_03" localSheetId="15">#REF!</definedName>
    <definedName name="CR15_33_03" localSheetId="16">#REF!</definedName>
    <definedName name="CR15_33_03" localSheetId="17">#REF!</definedName>
    <definedName name="CR15_33_03" localSheetId="0">#REF!</definedName>
    <definedName name="CR15_33_03">#REF!</definedName>
    <definedName name="CR15_34_01" localSheetId="15">#REF!</definedName>
    <definedName name="CR15_34_01" localSheetId="16">#REF!</definedName>
    <definedName name="CR15_34_01" localSheetId="17">#REF!</definedName>
    <definedName name="CR15_34_01" localSheetId="0">#REF!</definedName>
    <definedName name="CR15_34_01">#REF!</definedName>
    <definedName name="CR15_34_02" localSheetId="15">#REF!</definedName>
    <definedName name="CR15_34_02" localSheetId="16">#REF!</definedName>
    <definedName name="CR15_34_02" localSheetId="17">#REF!</definedName>
    <definedName name="CR15_34_02" localSheetId="0">#REF!</definedName>
    <definedName name="CR15_34_02">#REF!</definedName>
    <definedName name="CR15_34_03" localSheetId="15">#REF!</definedName>
    <definedName name="CR15_34_03" localSheetId="16">#REF!</definedName>
    <definedName name="CR15_34_03" localSheetId="17">#REF!</definedName>
    <definedName name="CR15_34_03" localSheetId="0">#REF!</definedName>
    <definedName name="CR15_34_03">#REF!</definedName>
    <definedName name="CR15_35_01" localSheetId="15">#REF!</definedName>
    <definedName name="CR15_35_01" localSheetId="16">#REF!</definedName>
    <definedName name="CR15_35_01" localSheetId="17">#REF!</definedName>
    <definedName name="CR15_35_01" localSheetId="0">#REF!</definedName>
    <definedName name="CR15_35_01">#REF!</definedName>
    <definedName name="CR15_35_02" localSheetId="15">#REF!</definedName>
    <definedName name="CR15_35_02" localSheetId="16">#REF!</definedName>
    <definedName name="CR15_35_02" localSheetId="17">#REF!</definedName>
    <definedName name="CR15_35_02" localSheetId="0">#REF!</definedName>
    <definedName name="CR15_35_02">#REF!</definedName>
    <definedName name="CR15_35_03" localSheetId="15">#REF!</definedName>
    <definedName name="CR15_35_03" localSheetId="16">#REF!</definedName>
    <definedName name="CR15_35_03" localSheetId="17">#REF!</definedName>
    <definedName name="CR15_35_03" localSheetId="0">#REF!</definedName>
    <definedName name="CR15_35_03">#REF!</definedName>
    <definedName name="CR15_36_01">#REF!</definedName>
    <definedName name="CR15_37_01">#REF!</definedName>
    <definedName name="CR16_01_01">'Раздел 16'!$C$6</definedName>
    <definedName name="CR16_01_02">'Раздел 16'!$D$6</definedName>
    <definedName name="CR16_01_03">'Раздел 16'!$E$6</definedName>
    <definedName name="CR16_02_01">'Раздел 16'!$C$7</definedName>
    <definedName name="CR16_02_02">'Раздел 16'!$D$7</definedName>
    <definedName name="CR16_02_03">'Раздел 16'!$E$7</definedName>
    <definedName name="CR16_03_01">'Раздел 16'!$C$8</definedName>
    <definedName name="CR16_03_02">'Раздел 16'!$D$8</definedName>
    <definedName name="CR16_03_03">'Раздел 16'!$E$8</definedName>
    <definedName name="CR16_04_01">'Раздел 16'!$C$9</definedName>
    <definedName name="CR16_04_02">'Раздел 16'!$D$9</definedName>
    <definedName name="CR16_04_03">'Раздел 16'!$E$9</definedName>
    <definedName name="CR16_05_01">'Раздел 16'!$C$10</definedName>
    <definedName name="CR16_05_02">'Раздел 16'!$D$10</definedName>
    <definedName name="CR16_05_03">'Раздел 16'!$E$10</definedName>
    <definedName name="CR16_06_01">'Раздел 16'!$C$11</definedName>
    <definedName name="CR16_06_02">'Раздел 16'!$D$11</definedName>
    <definedName name="CR16_06_03">'Раздел 16'!$E$11</definedName>
    <definedName name="CR16_07_01">'Раздел 16'!$C$12</definedName>
    <definedName name="CR16_07_02">'Раздел 16'!$D$12</definedName>
    <definedName name="CR16_07_03">'Раздел 16'!$E$12</definedName>
    <definedName name="CR16_08_01">'Раздел 16'!$C$13</definedName>
    <definedName name="CR16_08_02">'Раздел 16'!$D$13</definedName>
    <definedName name="CR16_08_03">'Раздел 16'!$E$13</definedName>
    <definedName name="CR16_09_01">'Раздел 16'!$C$14</definedName>
    <definedName name="CR16_09_02">'Раздел 16'!$D$14</definedName>
    <definedName name="CR16_09_03">'Раздел 16'!$E$14</definedName>
    <definedName name="CR16_10_01">'Раздел 16'!$C$15</definedName>
    <definedName name="CR16_10_02">'Раздел 16'!$D$15</definedName>
    <definedName name="CR16_10_03">'Раздел 16'!$E$15</definedName>
    <definedName name="CR16_11_01">'Раздел 16'!$C$16</definedName>
    <definedName name="CR16_11_02">'Раздел 16'!$D$16</definedName>
    <definedName name="CR16_11_03">'Раздел 16'!$E$16</definedName>
    <definedName name="CR16_12_01">'Раздел 16'!$C$17</definedName>
    <definedName name="CR16_12_02">'Раздел 16'!$D$17</definedName>
    <definedName name="CR16_12_03">'Раздел 16'!$E$17</definedName>
    <definedName name="CR16_13_01">'Раздел 16'!$C$18</definedName>
    <definedName name="CR16_13_02">'Раздел 16'!$D$18</definedName>
    <definedName name="CR16_13_03">'Раздел 16'!$E$18</definedName>
    <definedName name="CR16_14_01">'Раздел 16'!$C$19</definedName>
    <definedName name="CR16_14_02">'Раздел 16'!$D$19</definedName>
    <definedName name="CR16_14_03">'Раздел 16'!$E$19</definedName>
    <definedName name="CR16_15_01">'Раздел 16'!$C$20</definedName>
    <definedName name="CR16_15_02">'Раздел 16'!$D$20</definedName>
    <definedName name="CR16_15_03">'Раздел 16'!$E$20</definedName>
    <definedName name="CR16_16_01">'Раздел 16'!$C$21</definedName>
    <definedName name="CR16_16_02">'Раздел 16'!$D$21</definedName>
    <definedName name="CR16_16_03">'Раздел 16'!$E$21</definedName>
    <definedName name="CR16_17_01">'Раздел 16'!$C$22</definedName>
    <definedName name="CR16_17_02">'Раздел 16'!$D$22</definedName>
    <definedName name="CR16_17_03">'Раздел 16'!$E$22</definedName>
    <definedName name="CR16_18_01">'Раздел 16'!$C$23</definedName>
    <definedName name="CR16_18_02">'Раздел 16'!$D$23</definedName>
    <definedName name="CR16_18_03">'Раздел 16'!$E$23</definedName>
    <definedName name="CR16_19_01">'Раздел 16'!$C$24</definedName>
    <definedName name="CR16_19_02">'Раздел 16'!$D$24</definedName>
    <definedName name="CR16_19_03">'Раздел 16'!$E$24</definedName>
    <definedName name="CR16_20_01">'Раздел 16'!$C$25</definedName>
    <definedName name="CR16_20_02">'Раздел 16'!$D$25</definedName>
    <definedName name="CR16_20_03">'Раздел 16'!$E$25</definedName>
    <definedName name="CR16_21_01">'Раздел 16'!$C$26</definedName>
    <definedName name="CR16_21_02">'Раздел 16'!$D$26</definedName>
    <definedName name="CR16_21_03">'Раздел 16'!$E$26</definedName>
    <definedName name="CR16_22_01">'Раздел 16'!$C$27</definedName>
    <definedName name="CR16_22_02">'Раздел 16'!$D$27</definedName>
    <definedName name="CR16_22_03">'Раздел 16'!$E$27</definedName>
    <definedName name="CR16_23_01">'Раздел 16'!$C$28</definedName>
    <definedName name="CR16_23_02">'Раздел 16'!$D$28</definedName>
    <definedName name="CR16_23_03">'Раздел 16'!$E$28</definedName>
    <definedName name="CR16_24_01">'Раздел 16'!#REF!</definedName>
    <definedName name="CR16_24_02">'Раздел 16'!#REF!</definedName>
    <definedName name="CR16_24_03">'Раздел 16'!#REF!</definedName>
    <definedName name="CR17_01_01">'Раздел 17'!$C$6</definedName>
    <definedName name="CR17_01_02">'Раздел 17'!$D$6</definedName>
    <definedName name="CR17_01_03">'Раздел 17'!$E$6</definedName>
    <definedName name="CR17_01_04" localSheetId="17">'Раздел 17'!#REF!</definedName>
    <definedName name="CR17_01_04">'[1]Раздел XVII'!#REF!</definedName>
    <definedName name="CR17_01_05" localSheetId="17">'Раздел 17'!#REF!</definedName>
    <definedName name="CR17_01_05">'[1]Раздел XVII'!#REF!</definedName>
    <definedName name="CR17_02_01">'Раздел 17'!$C$7</definedName>
    <definedName name="CR17_02_02">'Раздел 17'!$D$7</definedName>
    <definedName name="CR17_02_03">'Раздел 17'!$E$7</definedName>
    <definedName name="CR17_02_04" localSheetId="17">'Раздел 17'!#REF!</definedName>
    <definedName name="CR17_02_04">'[1]Раздел XVII'!#REF!</definedName>
    <definedName name="CR17_02_05" localSheetId="17">'Раздел 17'!#REF!</definedName>
    <definedName name="CR17_02_05">'[1]Раздел XVII'!#REF!</definedName>
    <definedName name="CR17_03_01">'Раздел 17'!$C$8</definedName>
    <definedName name="CR17_03_02">'Раздел 17'!$D$8</definedName>
    <definedName name="CR17_03_03">'Раздел 17'!$E$8</definedName>
    <definedName name="CR17_03_04" localSheetId="17">'Раздел 17'!#REF!</definedName>
    <definedName name="CR17_03_04">'[1]Раздел XVII'!#REF!</definedName>
    <definedName name="CR17_03_05" localSheetId="17">'Раздел 17'!#REF!</definedName>
    <definedName name="CR17_03_05">'[1]Раздел XVII'!#REF!</definedName>
    <definedName name="CR17_04_01">'Раздел 17'!$C$9</definedName>
    <definedName name="CR17_04_02">'Раздел 17'!$D$9</definedName>
    <definedName name="CR17_04_03">'Раздел 17'!$E$9</definedName>
    <definedName name="CR17_04_04" localSheetId="17">'Раздел 17'!#REF!</definedName>
    <definedName name="CR17_04_04">'[1]Раздел XVII'!#REF!</definedName>
    <definedName name="CR17_04_05" localSheetId="17">'Раздел 17'!#REF!</definedName>
    <definedName name="CR17_04_05">'[1]Раздел XVII'!#REF!</definedName>
    <definedName name="CR17_05_01">'Раздел 17'!$C$10</definedName>
    <definedName name="CR17_05_02">'Раздел 17'!$D$10</definedName>
    <definedName name="CR17_05_03">'Раздел 17'!$E$10</definedName>
    <definedName name="CR17_05_04" localSheetId="17">'Раздел 17'!#REF!</definedName>
    <definedName name="CR17_05_04">'[1]Раздел XVII'!#REF!</definedName>
    <definedName name="CR17_05_05" localSheetId="17">'Раздел 17'!#REF!</definedName>
    <definedName name="CR17_05_05">'[1]Раздел XVII'!#REF!</definedName>
    <definedName name="CR17_06_01">'Раздел 17'!$C$11</definedName>
    <definedName name="CR17_06_02">'Раздел 17'!$D$11</definedName>
    <definedName name="CR17_06_03">'Раздел 17'!$E$11</definedName>
    <definedName name="CR17_06_04" localSheetId="17">'Раздел 17'!#REF!</definedName>
    <definedName name="CR17_06_04">'[1]Раздел XVII'!#REF!</definedName>
    <definedName name="CR17_06_05" localSheetId="17">'Раздел 17'!#REF!</definedName>
    <definedName name="CR17_06_05">'[1]Раздел XVII'!#REF!</definedName>
    <definedName name="CR17_07_01">'Раздел 17'!$C$12</definedName>
    <definedName name="CR17_07_02">'Раздел 17'!$D$12</definedName>
    <definedName name="CR17_07_03">'Раздел 17'!$E$12</definedName>
    <definedName name="CR17_07_04" localSheetId="17">'Раздел 17'!#REF!</definedName>
    <definedName name="CR17_07_04">'[1]Раздел XVII'!#REF!</definedName>
    <definedName name="CR17_07_05" localSheetId="17">'Раздел 17'!#REF!</definedName>
    <definedName name="CR17_07_05">'[1]Раздел XVII'!#REF!</definedName>
    <definedName name="CR17_08_01">'Раздел 17'!$C$13</definedName>
    <definedName name="CR17_08_02">'Раздел 17'!$D$13</definedName>
    <definedName name="CR17_08_03">'Раздел 17'!$E$13</definedName>
    <definedName name="CR17_09_01">'Раздел 17'!$C$14</definedName>
    <definedName name="CR17_09_02">'Раздел 17'!$D$14</definedName>
    <definedName name="CR17_09_03">'Раздел 17'!$E$14</definedName>
    <definedName name="CR17_09_04" localSheetId="17">'Раздел 17'!#REF!</definedName>
    <definedName name="CR17_09_04">'[1]Раздел XVII'!#REF!</definedName>
    <definedName name="CR17_09_05" localSheetId="17">'Раздел 17'!#REF!</definedName>
    <definedName name="CR17_09_05">'[1]Раздел XVII'!#REF!</definedName>
    <definedName name="CR17_10_01">'Раздел 17'!$C$15</definedName>
    <definedName name="CR17_10_02">'Раздел 17'!$D$15</definedName>
    <definedName name="CR17_10_03">'Раздел 17'!$E$15</definedName>
    <definedName name="CR17_10_04" localSheetId="17">'Раздел 17'!#REF!</definedName>
    <definedName name="CR17_10_04">'[1]Раздел XVII'!#REF!</definedName>
    <definedName name="CR17_10_05" localSheetId="17">'Раздел 17'!#REF!</definedName>
    <definedName name="CR17_10_05">'[1]Раздел XVII'!#REF!</definedName>
    <definedName name="CR17_11_01">'Раздел 17'!$C$16</definedName>
    <definedName name="CR17_11_02">'Раздел 17'!$D$16</definedName>
    <definedName name="CR17_11_03">'Раздел 17'!$E$16</definedName>
    <definedName name="CR17_11_04" localSheetId="17">'Раздел 17'!#REF!</definedName>
    <definedName name="CR17_11_04">'[1]Раздел XVII'!#REF!</definedName>
    <definedName name="CR17_11_05" localSheetId="17">'Раздел 17'!#REF!</definedName>
    <definedName name="CR17_11_05">'[1]Раздел XVII'!#REF!</definedName>
    <definedName name="CR17_12_01">'Раздел 17'!$C$17</definedName>
    <definedName name="CR17_12_02">'Раздел 17'!$D$17</definedName>
    <definedName name="CR17_12_03">'Раздел 17'!$E$17</definedName>
    <definedName name="CR17_12_04" localSheetId="17">'Раздел 17'!#REF!</definedName>
    <definedName name="CR17_12_04">'[1]Раздел XVII'!#REF!</definedName>
    <definedName name="CR17_12_05" localSheetId="17">'Раздел 17'!#REF!</definedName>
    <definedName name="CR17_12_05">'[1]Раздел XVII'!#REF!</definedName>
    <definedName name="CR17_13_01">'Раздел 17'!$C$18</definedName>
    <definedName name="CR17_13_02">'Раздел 17'!$D$18</definedName>
    <definedName name="CR17_13_03">'Раздел 17'!$E$18</definedName>
    <definedName name="CR17_13_04" localSheetId="17">'Раздел 17'!#REF!</definedName>
    <definedName name="CR17_13_04">'[1]Раздел XVII'!#REF!</definedName>
    <definedName name="CR17_13_05" localSheetId="17">'Раздел 17'!#REF!</definedName>
    <definedName name="CR17_13_05">'[1]Раздел XVII'!#REF!</definedName>
    <definedName name="CR17_14_01">'Раздел 17'!$C$19</definedName>
    <definedName name="CR17_14_02">'Раздел 17'!$D$19</definedName>
    <definedName name="CR17_14_03">'Раздел 17'!$E$19</definedName>
    <definedName name="CR17_14_04" localSheetId="17">'Раздел 17'!#REF!</definedName>
    <definedName name="CR17_14_04">'[1]Раздел XVII'!#REF!</definedName>
    <definedName name="CR17_14_05" localSheetId="17">'Раздел 17'!#REF!</definedName>
    <definedName name="CR17_14_05">'[1]Раздел XVII'!#REF!</definedName>
    <definedName name="CR17_15_01">'Раздел 17'!$C$20</definedName>
    <definedName name="CR17_15_02">'Раздел 17'!$D$20</definedName>
    <definedName name="CR17_15_03">'Раздел 17'!$E$20</definedName>
    <definedName name="CR17_15_04" localSheetId="17">'Раздел 17'!#REF!</definedName>
    <definedName name="CR17_15_04">'[1]Раздел XVII'!#REF!</definedName>
    <definedName name="CR17_15_05" localSheetId="17">'Раздел 17'!#REF!</definedName>
    <definedName name="CR17_15_05">'[1]Раздел XVII'!#REF!</definedName>
    <definedName name="CR17_16_01">'Раздел 17'!$C$21</definedName>
    <definedName name="CR17_16_02">'Раздел 17'!$D$21</definedName>
    <definedName name="CR17_16_03">'Раздел 17'!$E$21</definedName>
    <definedName name="CR17_17_01">'Раздел 17'!$C$22</definedName>
    <definedName name="CR17_17_02">'Раздел 17'!$D$22</definedName>
    <definedName name="CR17_17_03">'Раздел 17'!$E$22</definedName>
    <definedName name="CR17_17_04" localSheetId="17">'Раздел 17'!#REF!</definedName>
    <definedName name="CR17_17_04">'[1]Раздел XVII'!#REF!</definedName>
    <definedName name="CR17_17_05" localSheetId="17">'Раздел 17'!#REF!</definedName>
    <definedName name="CR17_17_05">'[1]Раздел XVII'!#REF!</definedName>
    <definedName name="CR17_18_01">'Раздел 17'!$C$23</definedName>
    <definedName name="CR17_18_02">'Раздел 17'!$D$23</definedName>
    <definedName name="CR17_18_03">'Раздел 17'!$E$23</definedName>
    <definedName name="CR17_18_04" localSheetId="17">'Раздел 17'!#REF!</definedName>
    <definedName name="CR17_18_04">'[1]Раздел XVII'!#REF!</definedName>
    <definedName name="CR17_18_05" localSheetId="17">'Раздел 17'!#REF!</definedName>
    <definedName name="CR17_18_05">'[1]Раздел XVII'!#REF!</definedName>
    <definedName name="CR17_19_01">'Раздел 17'!$C$24</definedName>
    <definedName name="CR17_19_02">'Раздел 17'!$D$24</definedName>
    <definedName name="CR17_19_03">'Раздел 17'!$E$24</definedName>
    <definedName name="CR17_19_04" localSheetId="17">'Раздел 17'!#REF!</definedName>
    <definedName name="CR17_19_04">'[1]Раздел XVII'!#REF!</definedName>
    <definedName name="CR17_19_05" localSheetId="17">'Раздел 17'!#REF!</definedName>
    <definedName name="CR17_19_05">'[1]Раздел XVII'!#REF!</definedName>
    <definedName name="CR17_20_01" localSheetId="17">'Раздел 17'!#REF!</definedName>
    <definedName name="CR17_20_01">'[1]Раздел XVII'!#REF!</definedName>
    <definedName name="CR17_20_02" localSheetId="17">'Раздел 17'!#REF!</definedName>
    <definedName name="CR17_20_02">'[1]Раздел XVII'!#REF!</definedName>
    <definedName name="CR17_20_03" localSheetId="17">'Раздел 17'!#REF!</definedName>
    <definedName name="CR17_20_03">'[1]Раздел XVII'!#REF!</definedName>
    <definedName name="CR17_20_04" localSheetId="17">'Раздел 17'!#REF!</definedName>
    <definedName name="CR17_20_04">'[1]Раздел XVII'!#REF!</definedName>
    <definedName name="CR17_20_05" localSheetId="17">'Раздел 17'!#REF!</definedName>
    <definedName name="CR17_20_05">'[1]Раздел XVII'!#REF!</definedName>
    <definedName name="CR17_21_01" localSheetId="17">'Раздел 17'!#REF!</definedName>
    <definedName name="CR17_21_01">'[1]Раздел XVII'!#REF!</definedName>
    <definedName name="CR17_21_02" localSheetId="17">'Раздел 17'!#REF!</definedName>
    <definedName name="CR17_21_02">'[1]Раздел XVII'!#REF!</definedName>
    <definedName name="CR17_21_03" localSheetId="17">'Раздел 17'!#REF!</definedName>
    <definedName name="CR17_21_03">'[1]Раздел XVII'!#REF!</definedName>
    <definedName name="CR17_21_04" localSheetId="17">'Раздел 17'!#REF!</definedName>
    <definedName name="CR17_21_04">'[1]Раздел XVII'!#REF!</definedName>
    <definedName name="CR17_21_05" localSheetId="17">'Раздел 17'!#REF!</definedName>
    <definedName name="CR17_21_05">'[1]Раздел XVII'!#REF!</definedName>
    <definedName name="CR17_22_01" localSheetId="17">'Раздел 17'!#REF!</definedName>
    <definedName name="CR17_22_01">'[1]Раздел XVII'!#REF!</definedName>
    <definedName name="CR17_22_02" localSheetId="17">'Раздел 17'!#REF!</definedName>
    <definedName name="CR17_22_02">'[1]Раздел XVII'!#REF!</definedName>
    <definedName name="CR17_22_03" localSheetId="17">'Раздел 17'!#REF!</definedName>
    <definedName name="CR17_22_03">'[1]Раздел XVII'!#REF!</definedName>
    <definedName name="CR17_22_04" localSheetId="17">'Раздел 17'!#REF!</definedName>
    <definedName name="CR17_22_04">'[1]Раздел XVII'!#REF!</definedName>
    <definedName name="CR17_22_05" localSheetId="17">'Раздел 17'!#REF!</definedName>
    <definedName name="CR17_22_05">'[1]Раздел XVII'!#REF!</definedName>
    <definedName name="CR17_23_01" localSheetId="17">'Раздел 17'!#REF!</definedName>
    <definedName name="CR17_23_01">'[1]Раздел XVII'!#REF!</definedName>
    <definedName name="CR17_23_02" localSheetId="17">'Раздел 17'!#REF!</definedName>
    <definedName name="CR17_23_02">'[1]Раздел XVII'!#REF!</definedName>
    <definedName name="CR17_23_03" localSheetId="17">'Раздел 17'!#REF!</definedName>
    <definedName name="CR17_23_03">'[1]Раздел XVII'!#REF!</definedName>
    <definedName name="CR17_23_04" localSheetId="17">'Раздел 17'!#REF!</definedName>
    <definedName name="CR17_23_04">'[1]Раздел XVII'!#REF!</definedName>
    <definedName name="CR17_23_05" localSheetId="17">'Раздел 17'!#REF!</definedName>
    <definedName name="CR17_23_05">'[1]Раздел XVII'!#REF!</definedName>
    <definedName name="CR17_24_01" localSheetId="17">'Раздел 17'!#REF!</definedName>
    <definedName name="CR17_24_01">'[1]Раздел XVII'!#REF!</definedName>
    <definedName name="CR17_24_02" localSheetId="17">'Раздел 17'!#REF!</definedName>
    <definedName name="CR17_24_02">'[1]Раздел XVII'!#REF!</definedName>
    <definedName name="CR17_24_03" localSheetId="17">'Раздел 17'!#REF!</definedName>
    <definedName name="CR17_24_03">'[1]Раздел XVII'!#REF!</definedName>
    <definedName name="CR17_24_04" localSheetId="17">'Раздел 17'!#REF!</definedName>
    <definedName name="CR17_24_04">'[1]Раздел XVII'!#REF!</definedName>
    <definedName name="CR17_24_05" localSheetId="17">'Раздел 17'!#REF!</definedName>
    <definedName name="CR17_24_05">'[1]Раздел XVII'!#REF!</definedName>
    <definedName name="CR17_25_01" localSheetId="17">'Раздел 17'!#REF!</definedName>
    <definedName name="CR17_25_01">'[1]Раздел XVII'!#REF!</definedName>
    <definedName name="CR17_25_02" localSheetId="17">'Раздел 17'!#REF!</definedName>
    <definedName name="CR17_25_02">'[1]Раздел XVII'!#REF!</definedName>
    <definedName name="CR17_25_03" localSheetId="17">'Раздел 17'!#REF!</definedName>
    <definedName name="CR17_25_03">'[1]Раздел XVII'!#REF!</definedName>
    <definedName name="CR17_25_04" localSheetId="17">'Раздел 17'!#REF!</definedName>
    <definedName name="CR17_25_04">'[1]Раздел XVII'!#REF!</definedName>
    <definedName name="CR17_25_05" localSheetId="17">'Раздел 17'!#REF!</definedName>
    <definedName name="CR17_25_05">'[1]Раздел XVII'!#REF!</definedName>
    <definedName name="CR17_26_01" localSheetId="17">'Раздел 17'!#REF!</definedName>
    <definedName name="CR17_26_01">'[1]Раздел XVII'!#REF!</definedName>
    <definedName name="CR17_26_02" localSheetId="17">'Раздел 17'!#REF!</definedName>
    <definedName name="CR17_26_02">'[1]Раздел XVII'!#REF!</definedName>
    <definedName name="CR17_26_03" localSheetId="17">'Раздел 17'!#REF!</definedName>
    <definedName name="CR17_26_03">'[1]Раздел XVII'!#REF!</definedName>
    <definedName name="CR17_26_04" localSheetId="17">'Раздел 17'!#REF!</definedName>
    <definedName name="CR17_26_04">'[1]Раздел XVII'!#REF!</definedName>
    <definedName name="CR17_26_05" localSheetId="17">'Раздел 17'!#REF!</definedName>
    <definedName name="CR17_26_05">'[1]Раздел XVII'!#REF!</definedName>
    <definedName name="CR17_27_01" localSheetId="17">'Раздел 17'!#REF!</definedName>
    <definedName name="CR17_27_01">'[1]Раздел XVII'!#REF!</definedName>
    <definedName name="CR17_28_01" localSheetId="17">'Раздел 17'!#REF!</definedName>
    <definedName name="CR17_28_01">'[1]Раздел XVII'!#REF!</definedName>
    <definedName name="CR17_28_02" localSheetId="17">'Раздел 17'!#REF!</definedName>
    <definedName name="CR17_28_02">'[1]Раздел XVII'!#REF!</definedName>
    <definedName name="CR17_28_03" localSheetId="17">'Раздел 17'!#REF!</definedName>
    <definedName name="CR17_28_03">'[1]Раздел XVII'!#REF!</definedName>
    <definedName name="CR17_28_04" localSheetId="17">'Раздел 17'!#REF!</definedName>
    <definedName name="CR17_28_04">'[1]Раздел XVII'!#REF!</definedName>
    <definedName name="CR17_28_05" localSheetId="17">'Раздел 17'!#REF!</definedName>
    <definedName name="CR17_28_05">'[1]Раздел XVII'!#REF!</definedName>
    <definedName name="CR17_29_01" localSheetId="17">'Раздел 17'!#REF!</definedName>
    <definedName name="CR17_29_01">'[1]Раздел XVII'!#REF!</definedName>
    <definedName name="CR17_29_02" localSheetId="17">'Раздел 17'!#REF!</definedName>
    <definedName name="CR17_29_02">'[1]Раздел XVII'!#REF!</definedName>
    <definedName name="CR17_29_03" localSheetId="17">'Раздел 17'!#REF!</definedName>
    <definedName name="CR17_29_03">'[1]Раздел XVII'!#REF!</definedName>
    <definedName name="CR17_29_04" localSheetId="17">'Раздел 17'!#REF!</definedName>
    <definedName name="CR17_29_04">'[1]Раздел XVII'!#REF!</definedName>
    <definedName name="CR17_29_05" localSheetId="17">'Раздел 17'!#REF!</definedName>
    <definedName name="CR17_29_05">'[1]Раздел XVII'!#REF!</definedName>
    <definedName name="CR17_30_01" localSheetId="17">'Раздел 17'!#REF!</definedName>
    <definedName name="CR17_30_01">'[1]Раздел XVII'!#REF!</definedName>
    <definedName name="CR17_30_02" localSheetId="17">'Раздел 17'!#REF!</definedName>
    <definedName name="CR17_30_02">'[1]Раздел XVII'!#REF!</definedName>
    <definedName name="CR17_30_03" localSheetId="17">'Раздел 17'!#REF!</definedName>
    <definedName name="CR17_30_03">'[1]Раздел XVII'!#REF!</definedName>
    <definedName name="CR17_30_04" localSheetId="17">'Раздел 17'!#REF!</definedName>
    <definedName name="CR17_30_04">'[1]Раздел XVII'!#REF!</definedName>
    <definedName name="CR17_30_05" localSheetId="17">'Раздел 17'!#REF!</definedName>
    <definedName name="CR17_30_05">'[1]Раздел XVII'!#REF!</definedName>
    <definedName name="CR17_31_01" localSheetId="17">'Раздел 17'!#REF!</definedName>
    <definedName name="CR17_31_01">'[1]Раздел XVII'!#REF!</definedName>
    <definedName name="CR17_31_02" localSheetId="17">'Раздел 17'!#REF!</definedName>
    <definedName name="CR17_31_02">'[1]Раздел XVII'!#REF!</definedName>
    <definedName name="CR17_31_03" localSheetId="17">'Раздел 17'!#REF!</definedName>
    <definedName name="CR17_31_03">'[1]Раздел XVII'!#REF!</definedName>
    <definedName name="CR17_31_04" localSheetId="17">'Раздел 17'!#REF!</definedName>
    <definedName name="CR17_31_04">'[1]Раздел XVII'!#REF!</definedName>
    <definedName name="CR17_31_05" localSheetId="17">'Раздел 17'!#REF!</definedName>
    <definedName name="CR17_31_05">'[1]Раздел XVII'!#REF!</definedName>
    <definedName name="CR17_32_01" localSheetId="17">'Раздел 17'!#REF!</definedName>
    <definedName name="CR17_32_01">'[1]Раздел XVII'!#REF!</definedName>
    <definedName name="CR17_32_02" localSheetId="17">'Раздел 17'!#REF!</definedName>
    <definedName name="CR17_32_02">'[1]Раздел XVII'!#REF!</definedName>
    <definedName name="CR17_32_03" localSheetId="17">'Раздел 17'!#REF!</definedName>
    <definedName name="CR17_32_03">'[1]Раздел XVII'!#REF!</definedName>
    <definedName name="CR17_32_04" localSheetId="17">'Раздел 17'!#REF!</definedName>
    <definedName name="CR17_32_04">'[1]Раздел XVII'!#REF!</definedName>
    <definedName name="CR17_32_05" localSheetId="17">'Раздел 17'!#REF!</definedName>
    <definedName name="CR17_32_05">'[1]Раздел XVII'!#REF!</definedName>
    <definedName name="CR17_33_01" localSheetId="17">'Раздел 17'!#REF!</definedName>
    <definedName name="CR17_33_01">'[1]Раздел XVII'!#REF!</definedName>
    <definedName name="CR17_33_02" localSheetId="17">'Раздел 17'!#REF!</definedName>
    <definedName name="CR17_33_02">'[1]Раздел XVII'!#REF!</definedName>
    <definedName name="CR17_33_03" localSheetId="17">'Раздел 17'!#REF!</definedName>
    <definedName name="CR17_33_03">'[1]Раздел XVII'!#REF!</definedName>
    <definedName name="CR17_33_04" localSheetId="17">'Раздел 17'!#REF!</definedName>
    <definedName name="CR17_33_04">'[1]Раздел XVII'!#REF!</definedName>
    <definedName name="CR17_33_05" localSheetId="17">'Раздел 17'!#REF!</definedName>
    <definedName name="CR17_33_05">'[1]Раздел XVII'!#REF!</definedName>
    <definedName name="CR17_34_01" localSheetId="17">'Раздел 17'!#REF!</definedName>
    <definedName name="CR17_34_01">'[1]Раздел XVII'!#REF!</definedName>
    <definedName name="CR17_34_02" localSheetId="17">'Раздел 17'!#REF!</definedName>
    <definedName name="CR17_34_02">'[1]Раздел XVII'!#REF!</definedName>
    <definedName name="CR17_34_03" localSheetId="17">'Раздел 17'!#REF!</definedName>
    <definedName name="CR17_34_03">'[1]Раздел XVII'!#REF!</definedName>
    <definedName name="CR17_34_04" localSheetId="17">'Раздел 17'!#REF!</definedName>
    <definedName name="CR17_34_04">'[1]Раздел XVII'!#REF!</definedName>
    <definedName name="CR17_34_05" localSheetId="17">'Раздел 17'!#REF!</definedName>
    <definedName name="CR17_34_05">'[1]Раздел XVII'!#REF!</definedName>
    <definedName name="CR17_35_01" localSheetId="17">'Раздел 17'!#REF!</definedName>
    <definedName name="CR17_35_01">'[1]Раздел XVII'!#REF!</definedName>
    <definedName name="CR2_01_01">'Раздел2'!$C$6</definedName>
    <definedName name="CR2_01_02">'Раздел2'!$D$6</definedName>
    <definedName name="CR2_01_03">'Раздел2'!$E$6</definedName>
    <definedName name="CR2_01_04">'Раздел2'!$F$6</definedName>
    <definedName name="CR2_01_05">'Раздел2'!$G$6</definedName>
    <definedName name="CR2_01_06">'Раздел2'!$H$6</definedName>
    <definedName name="CR2_02_01">'Раздел2'!$C$7</definedName>
    <definedName name="CR2_02_02">'Раздел2'!$D$7</definedName>
    <definedName name="CR2_02_03">'Раздел2'!$E$7</definedName>
    <definedName name="CR2_02_04">'Раздел2'!$F$7</definedName>
    <definedName name="CR2_02_05">'Раздел2'!$G$7</definedName>
    <definedName name="CR2_02_06">'Раздел2'!$H$7</definedName>
    <definedName name="CR2_03_01">'Раздел2'!$C$8</definedName>
    <definedName name="CR2_03_02">'Раздел2'!$D$8</definedName>
    <definedName name="CR2_03_03">'Раздел2'!$E$8</definedName>
    <definedName name="CR2_03_04">'Раздел2'!$F$8</definedName>
    <definedName name="CR2_03_05">'Раздел2'!$G$8</definedName>
    <definedName name="CR2_03_06">'Раздел2'!$H$8</definedName>
    <definedName name="CR2_04_01">'Раздел2'!$C$9</definedName>
    <definedName name="CR2_04_02">'Раздел2'!$D$9</definedName>
    <definedName name="CR2_04_03">'Раздел2'!$E$9</definedName>
    <definedName name="CR2_04_04">'Раздел2'!$F$9</definedName>
    <definedName name="CR2_04_05">'Раздел2'!$G$9</definedName>
    <definedName name="CR2_04_06">'Раздел2'!$H$9</definedName>
    <definedName name="CR2_05_01">'Раздел2'!$C$10</definedName>
    <definedName name="CR2_05_02">'Раздел2'!$D$10</definedName>
    <definedName name="CR2_05_03">'Раздел2'!$E$10</definedName>
    <definedName name="CR2_05_04">'Раздел2'!$F$10</definedName>
    <definedName name="CR2_05_05">'Раздел2'!$G$10</definedName>
    <definedName name="CR2_05_06">'Раздел2'!$H$10</definedName>
    <definedName name="CR2_06_01">'Раздел2'!$C$11</definedName>
    <definedName name="CR2_06_02">'Раздел2'!$D$11</definedName>
    <definedName name="CR2_06_03">'Раздел2'!$E$11</definedName>
    <definedName name="CR2_06_04">'Раздел2'!$F$11</definedName>
    <definedName name="CR2_06_05">'Раздел2'!$G$11</definedName>
    <definedName name="CR2_06_06">'Раздел2'!$H$11</definedName>
    <definedName name="CR2_07_01">'Раздел2'!$C$12</definedName>
    <definedName name="CR2_07_02">'Раздел2'!$D$12</definedName>
    <definedName name="CR2_07_03">'Раздел2'!$E$12</definedName>
    <definedName name="CR2_07_04">'Раздел2'!$F$12</definedName>
    <definedName name="CR2_07_05">'Раздел2'!$G$12</definedName>
    <definedName name="CR2_07_06">'Раздел2'!$H$12</definedName>
    <definedName name="CR2_08_01">'Раздел2'!$C$13</definedName>
    <definedName name="CR2_08_02">'Раздел2'!$D$13</definedName>
    <definedName name="CR2_08_03">'Раздел2'!$E$13</definedName>
    <definedName name="CR2_08_04">'Раздел2'!$F$13</definedName>
    <definedName name="CR2_08_05">'Раздел2'!$G$13</definedName>
    <definedName name="CR2_08_06">'Раздел2'!$H$13</definedName>
    <definedName name="CR2_09_01">'Раздел2'!$C$15</definedName>
    <definedName name="CR2_09_02">'Раздел2'!$D$15</definedName>
    <definedName name="CR2_09_03">'Раздел2'!$E$15</definedName>
    <definedName name="CR2_09_04">'Раздел2'!$F$15</definedName>
    <definedName name="CR2_09_05">'Раздел2'!$G$15</definedName>
    <definedName name="CR2_09_06">'Раздел2'!$H$15</definedName>
    <definedName name="CR2_10_01">'Раздел2'!$C$16</definedName>
    <definedName name="CR2_10_02">'Раздел2'!$D$16</definedName>
    <definedName name="CR2_10_03">'Раздел2'!$E$16</definedName>
    <definedName name="CR2_10_04">'Раздел2'!$F$16</definedName>
    <definedName name="CR2_10_05">'Раздел2'!$G$16</definedName>
    <definedName name="CR2_10_06">'Раздел2'!$H$16</definedName>
    <definedName name="CR2_11_01">'Раздел2'!$C$18</definedName>
    <definedName name="CR2_11_02">'Раздел2'!$D$18</definedName>
    <definedName name="CR2_11_03">'Раздел2'!$E$18</definedName>
    <definedName name="CR2_11_04">'Раздел2'!$F$18</definedName>
    <definedName name="CR2_11_05">'Раздел2'!$G$18</definedName>
    <definedName name="CR2_11_06">'Раздел2'!$H$18</definedName>
    <definedName name="CR2_12_01">'Раздел2'!$C$19</definedName>
    <definedName name="CR2_12_02">'Раздел2'!$D$19</definedName>
    <definedName name="CR2_12_03">'Раздел2'!$E$19</definedName>
    <definedName name="CR2_12_04">'Раздел2'!$F$19</definedName>
    <definedName name="CR2_12_05">'Раздел2'!$G$19</definedName>
    <definedName name="CR2_12_06">'Раздел2'!$H$19</definedName>
    <definedName name="CR2_13_01">'Раздел2'!$C$20</definedName>
    <definedName name="CR2_13_02">'Раздел2'!$D$20</definedName>
    <definedName name="CR2_13_03">'Раздел2'!$E$20</definedName>
    <definedName name="CR2_13_04">'Раздел2'!$F$20</definedName>
    <definedName name="CR2_13_05">'Раздел2'!$G$20</definedName>
    <definedName name="CR2_13_06">'Раздел2'!$H$20</definedName>
    <definedName name="CR2_14_01">'Раздел2'!$C$21</definedName>
    <definedName name="CR2_14_02">'Раздел2'!$D$21</definedName>
    <definedName name="CR2_14_03">'Раздел2'!$E$21</definedName>
    <definedName name="CR2_14_04">'Раздел2'!$F$21</definedName>
    <definedName name="CR2_14_05">'Раздел2'!$G$21</definedName>
    <definedName name="CR2_14_06">'Раздел2'!$H$21</definedName>
    <definedName name="CR3_01_01">'Раздел3'!$C$6</definedName>
    <definedName name="CR3_01_02">'Раздел3'!$D$6</definedName>
    <definedName name="CR3_01_03">'Раздел3'!$E$6</definedName>
    <definedName name="CR3_01_04">'Раздел3'!$F$6</definedName>
    <definedName name="CR3_01_05">'Раздел3'!$G$6</definedName>
    <definedName name="CR3_01_06">'Раздел3'!$H$6</definedName>
    <definedName name="CR3_02_01">'Раздел3'!$C$7</definedName>
    <definedName name="CR3_02_02">'Раздел3'!$D$7</definedName>
    <definedName name="CR3_02_03">'Раздел3'!$E$7</definedName>
    <definedName name="CR3_02_04">'Раздел3'!$F$7</definedName>
    <definedName name="CR3_02_05">'Раздел3'!$G$7</definedName>
    <definedName name="CR3_02_06">'Раздел3'!$H$7</definedName>
    <definedName name="CR3_03_01">'Раздел3'!$C$8</definedName>
    <definedName name="CR3_03_02">'Раздел3'!$D$8</definedName>
    <definedName name="CR3_03_03">'Раздел3'!$E$8</definedName>
    <definedName name="CR3_03_04">'Раздел3'!$F$8</definedName>
    <definedName name="CR3_03_05">'Раздел3'!$G$8</definedName>
    <definedName name="CR3_03_06">'Раздел3'!$H$8</definedName>
    <definedName name="CR3_04_01">'Раздел3'!$C$9</definedName>
    <definedName name="CR3_04_02">'Раздел3'!$D$9</definedName>
    <definedName name="CR3_04_03">'Раздел3'!$E$9</definedName>
    <definedName name="CR3_04_04">'Раздел3'!$F$9</definedName>
    <definedName name="CR3_04_05">'Раздел3'!$G$9</definedName>
    <definedName name="CR3_04_06">'Раздел3'!$H$9</definedName>
    <definedName name="CR3_05_01">'Раздел3'!$C$10</definedName>
    <definedName name="CR3_05_02">'Раздел3'!$D$10</definedName>
    <definedName name="CR3_05_03">'Раздел3'!$E$10</definedName>
    <definedName name="CR3_05_04">'Раздел3'!$F$10</definedName>
    <definedName name="CR3_05_05">'Раздел3'!$G$10</definedName>
    <definedName name="CR3_05_06">'Раздел3'!$H$10</definedName>
    <definedName name="CR3_06_01">'Раздел3'!$C$11</definedName>
    <definedName name="CR3_06_02">'Раздел3'!$D$11</definedName>
    <definedName name="CR3_06_03">'Раздел3'!$E$11</definedName>
    <definedName name="CR3_06_04">'Раздел3'!$F$11</definedName>
    <definedName name="CR3_06_05">'Раздел3'!$G$11</definedName>
    <definedName name="CR3_06_06">'Раздел3'!$H$11</definedName>
    <definedName name="CR4_01_01">'Раздел4'!$C$6</definedName>
    <definedName name="CR4_01_02">'Раздел4'!$D$6</definedName>
    <definedName name="CR4_01_03">'Раздел4'!$E$6</definedName>
    <definedName name="CR4_01_04">'Раздел4'!$F$6</definedName>
    <definedName name="CR4_02_01">'Раздел4'!#REF!</definedName>
    <definedName name="CR4_02_02">'Раздел4'!$D$7</definedName>
    <definedName name="CR4_02_03">'Раздел4'!$E$7</definedName>
    <definedName name="CR4_02_04">'Раздел4'!$F$7</definedName>
    <definedName name="CR4_03_01">'Раздел4'!$C$8</definedName>
    <definedName name="CR4_03_02">'Раздел4'!$D$8</definedName>
    <definedName name="CR4_03_03">'Раздел4'!$E$8</definedName>
    <definedName name="CR4_03_04">'Раздел4'!$F$8</definedName>
    <definedName name="CR4_04_01">'Раздел4'!$C$9</definedName>
    <definedName name="CR4_04_02">'Раздел4'!$D$9</definedName>
    <definedName name="CR4_04_03">'Раздел4'!$E$9</definedName>
    <definedName name="CR4_04_04">'Раздел4'!$F$9</definedName>
    <definedName name="CR4_05_01">'Раздел4'!$C$11</definedName>
    <definedName name="CR4_05_02">'Раздел4'!$D$11</definedName>
    <definedName name="CR4_05_03">'Раздел4'!$E$11</definedName>
    <definedName name="CR4_05_04">'Раздел4'!$F$11</definedName>
    <definedName name="CR4_06_01">'Раздел4'!$C$12</definedName>
    <definedName name="CR4_06_02">'Раздел4'!$D$12</definedName>
    <definedName name="CR4_06_03">'Раздел4'!$E$12</definedName>
    <definedName name="CR4_06_04">'Раздел4'!$F$12</definedName>
    <definedName name="CR4_07_01">'Раздел4'!$C$14</definedName>
    <definedName name="CR4_07_02">'Раздел4'!$D$14</definedName>
    <definedName name="CR4_07_03">'Раздел4'!$E$14</definedName>
    <definedName name="CR4_07_04">'Раздел4'!$F$14</definedName>
    <definedName name="CR4_08_01">'Раздел4'!$C$15</definedName>
    <definedName name="CR4_08_02">'Раздел4'!$D$15</definedName>
    <definedName name="CR4_08_03">'Раздел4'!$E$15</definedName>
    <definedName name="CR4_08_04">'Раздел4'!$F$15</definedName>
    <definedName name="CR4_09_01">'Раздел4'!$C$16</definedName>
    <definedName name="CR4_09_02">'Раздел4'!$D$16</definedName>
    <definedName name="CR4_09_03">'Раздел4'!$E$16</definedName>
    <definedName name="CR4_09_04">'Раздел4'!$F$16</definedName>
    <definedName name="CR4_10_01">'Раздел4'!#REF!</definedName>
    <definedName name="CR4_10_02">'Раздел4'!#REF!</definedName>
    <definedName name="CR4_10_03">'Раздел4'!#REF!</definedName>
    <definedName name="CR4_10_04">'Раздел4'!#REF!</definedName>
    <definedName name="CR4_11_01">'Раздел4'!$C$17</definedName>
    <definedName name="CR4_11_02">'Раздел4'!$D$17</definedName>
    <definedName name="CR4_11_03">'Раздел4'!$E$17</definedName>
    <definedName name="CR4_11_04">'Раздел4'!$F$17</definedName>
    <definedName name="CR4_12_01">'Раздел4'!$C$18</definedName>
    <definedName name="CR4_12_02">'Раздел4'!$D$18</definedName>
    <definedName name="CR4_12_03">'Раздел4'!$E$18</definedName>
    <definedName name="CR4_12_04">'Раздел4'!$F$18</definedName>
    <definedName name="CR4_13_01">'Раздел4'!$C$19</definedName>
    <definedName name="CR4_13_02">'Раздел4'!$D$19</definedName>
    <definedName name="CR4_13_03">'Раздел4'!$E$19</definedName>
    <definedName name="CR4_13_04">'Раздел4'!$F$19</definedName>
    <definedName name="CR4_14_01">'Раздел4'!$C$20</definedName>
    <definedName name="CR4_14_02">'Раздел4'!$D$20</definedName>
    <definedName name="CR4_14_03">'Раздел4'!$E$20</definedName>
    <definedName name="CR4_14_04">'Раздел4'!$F$20</definedName>
    <definedName name="CR4_15_01">'Раздел4'!$C$21</definedName>
    <definedName name="CR4_15_02">'Раздел4'!$D$21</definedName>
    <definedName name="CR4_15_03">'Раздел4'!$E$21</definedName>
    <definedName name="CR4_15_04">'Раздел4'!$F$21</definedName>
    <definedName name="CR4_16_01">'Раздел4'!$C$22</definedName>
    <definedName name="CR4_16_02">'Раздел4'!$D$22</definedName>
    <definedName name="CR4_16_03">'Раздел4'!$E$22</definedName>
    <definedName name="CR4_16_04">'Раздел4'!$F$22</definedName>
    <definedName name="CR4_17_01">'Раздел4'!$C$23</definedName>
    <definedName name="CR4_17_02">'Раздел4'!$D$23</definedName>
    <definedName name="CR4_17_03">'Раздел4'!$E$23</definedName>
    <definedName name="CR4_17_04">'Раздел4'!$F$23</definedName>
    <definedName name="CR4_18_01">'Раздел4'!$C$24</definedName>
    <definedName name="CR4_18_02">'Раздел4'!$D$24</definedName>
    <definedName name="CR4_18_03">'Раздел4'!$E$24</definedName>
    <definedName name="CR4_18_04">'Раздел4'!$F$24</definedName>
    <definedName name="CR4_19_01">'Раздел4'!$C$25</definedName>
    <definedName name="CR4_19_02">'Раздел4'!$D$25</definedName>
    <definedName name="CR4_19_03">'Раздел4'!$E$25</definedName>
    <definedName name="CR4_19_04">'Раздел4'!$F$25</definedName>
    <definedName name="CR4_20_01">'Раздел4'!$C$26</definedName>
    <definedName name="CR4_20_02">'Раздел4'!$D$26</definedName>
    <definedName name="CR4_20_03">'Раздел4'!$E$26</definedName>
    <definedName name="CR4_20_04">'Раздел4'!$F$26</definedName>
    <definedName name="CR4_21_01">'Раздел4'!$C$27</definedName>
    <definedName name="CR4_21_02">'Раздел4'!$D$27</definedName>
    <definedName name="CR4_21_03">'Раздел4'!$E$27</definedName>
    <definedName name="CR4_21_04">'Раздел4'!$F$27</definedName>
    <definedName name="CR4_22_01">'Раздел4'!$C$28</definedName>
    <definedName name="CR4_22_02">'Раздел4'!$D$28</definedName>
    <definedName name="CR4_22_03">'Раздел4'!$E$28</definedName>
    <definedName name="CR4_22_04">'Раздел4'!$F$28</definedName>
    <definedName name="CR4_23_01">'Раздел4'!$C$29</definedName>
    <definedName name="CR4_23_02">'Раздел4'!$D$29</definedName>
    <definedName name="CR4_23_03">'Раздел4'!$E$29</definedName>
    <definedName name="CR4_23_04">'Раздел4'!$F$29</definedName>
    <definedName name="CR4_24_01">'Раздел4'!$C$30</definedName>
    <definedName name="CR4_24_02">'Раздел4'!$D$30</definedName>
    <definedName name="CR4_24_03">'Раздел4'!$E$30</definedName>
    <definedName name="CR4_24_04">'Раздел4'!$F$30</definedName>
    <definedName name="CR4_25_01">'Раздел4'!$C$31</definedName>
    <definedName name="CR4_25_02">'Раздел4'!$D$31</definedName>
    <definedName name="CR4_25_03">'Раздел4'!$E$31</definedName>
    <definedName name="CR4_25_04">'Раздел4'!$F$31</definedName>
    <definedName name="CR4_26_01">'Раздел4'!$C$32</definedName>
    <definedName name="CR4_26_02">'Раздел4'!$D$32</definedName>
    <definedName name="CR4_26_03">'Раздел4'!$E$32</definedName>
    <definedName name="CR4_26_04">'Раздел4'!$F$32</definedName>
    <definedName name="CR4_27_01">'Раздел4'!$C$33</definedName>
    <definedName name="CR4_27_02">'Раздел4'!$D$33</definedName>
    <definedName name="CR4_27_03">'Раздел4'!$E$33</definedName>
    <definedName name="CR4_27_04">'Раздел4'!$F$33</definedName>
    <definedName name="CR4_28_01">'Раздел4'!$C$34</definedName>
    <definedName name="CR4_28_02">'Раздел4'!$D$34</definedName>
    <definedName name="CR4_28_03">'Раздел4'!$E$34</definedName>
    <definedName name="CR4_28_04">'Раздел4'!$F$34</definedName>
    <definedName name="CR4_29_01">'Раздел4'!$C$35</definedName>
    <definedName name="CR4_29_02">'Раздел4'!$D$35</definedName>
    <definedName name="CR4_29_03">'Раздел4'!$E$35</definedName>
    <definedName name="CR4_29_04">'Раздел4'!$F$35</definedName>
    <definedName name="CR4_30_01">'Раздел4'!$C$37</definedName>
    <definedName name="CR4_30_02">'Раздел4'!$D$37</definedName>
    <definedName name="CR4_30_03">'Раздел4'!$E$37</definedName>
    <definedName name="CR4_30_04">'Раздел4'!$F$37</definedName>
    <definedName name="CR4_31_01">'Раздел4'!$C$38</definedName>
    <definedName name="CR4_31_02">'Раздел4'!$D$38</definedName>
    <definedName name="CR4_31_03">'Раздел4'!$E$38</definedName>
    <definedName name="CR4_31_04">'Раздел4'!$F$38</definedName>
    <definedName name="CR4_32_01">'Раздел4'!#REF!</definedName>
    <definedName name="CR4_32_02">'Раздел4'!#REF!</definedName>
    <definedName name="CR4_32_03">'Раздел4'!#REF!</definedName>
    <definedName name="CR4_32_04">'Раздел4'!#REF!</definedName>
    <definedName name="CR4_33_01">'Раздел4'!#REF!</definedName>
    <definedName name="CR4_33_02">'Раздел4'!#REF!</definedName>
    <definedName name="CR4_33_03">'Раздел4'!#REF!</definedName>
    <definedName name="CR4_33_04">'Раздел4'!#REF!</definedName>
    <definedName name="CR4_34_01">'Раздел4'!#REF!</definedName>
    <definedName name="CR4_34_02">'Раздел4'!#REF!</definedName>
    <definedName name="CR4_34_03">'Раздел4'!#REF!</definedName>
    <definedName name="CR4_34_04">'Раздел4'!#REF!</definedName>
    <definedName name="CR4_40_01">'[1]Раздел IV'!#REF!</definedName>
    <definedName name="CR4_40_02">'[1]Раздел IV'!#REF!</definedName>
    <definedName name="CR4_40_03">'[1]Раздел IV'!#REF!</definedName>
    <definedName name="CR4_40_04">'[1]Раздел IV'!#REF!</definedName>
    <definedName name="CR4_41_01">'[1]Раздел IV'!#REF!</definedName>
    <definedName name="CR4_41_02">'[1]Раздел IV'!#REF!</definedName>
    <definedName name="CR4_41_03">'[1]Раздел IV'!#REF!</definedName>
    <definedName name="CR5_01_01">'Раздел5'!$D$6</definedName>
    <definedName name="CR5_01_02">'Раздел5'!$E$6</definedName>
    <definedName name="CR5_01_03">'Раздел5'!$F$6</definedName>
    <definedName name="CR5_01_04">'Раздел5'!$G$6</definedName>
    <definedName name="CR5_02_01">'Раздел5'!$D$7</definedName>
    <definedName name="CR5_02_02">'Раздел5'!$E$7</definedName>
    <definedName name="CR5_02_03">'Раздел5'!$F$7</definedName>
    <definedName name="CR5_02_04">'Раздел5'!$G$7</definedName>
    <definedName name="CR5_03_01">'Раздел5'!$D$8</definedName>
    <definedName name="CR5_03_02">'Раздел5'!$E$8</definedName>
    <definedName name="CR5_03_03">'Раздел5'!$F$8</definedName>
    <definedName name="CR5_03_04">'Раздел5'!$G$8</definedName>
    <definedName name="CR5_04_01">'Раздел5'!$D$9</definedName>
    <definedName name="CR5_04_02">'Раздел5'!$E$9</definedName>
    <definedName name="CR5_04_03">'Раздел5'!$F$9</definedName>
    <definedName name="CR5_04_04">'Раздел5'!$G$9</definedName>
    <definedName name="CR5_05_01">'Раздел5'!$D$10</definedName>
    <definedName name="CR5_05_02">'Раздел5'!$E$10</definedName>
    <definedName name="CR5_05_03">'Раздел5'!$F$10</definedName>
    <definedName name="CR5_05_04">'Раздел5'!$G$10</definedName>
    <definedName name="CR5_06_01">'Раздел5'!$D$11</definedName>
    <definedName name="CR5_06_02">'Раздел5'!$E$11</definedName>
    <definedName name="CR5_06_03">'Раздел5'!$F$11</definedName>
    <definedName name="CR5_06_04">'Раздел5'!$G$11</definedName>
    <definedName name="CR5_07_01">'Раздел5'!$D$12</definedName>
    <definedName name="CR5_07_02">'Раздел5'!$E$12</definedName>
    <definedName name="CR5_07_03">'Раздел5'!$F$12</definedName>
    <definedName name="CR5_07_04">'Раздел5'!$G$12</definedName>
    <definedName name="CR5_08_01">'Раздел5'!$D$13</definedName>
    <definedName name="CR5_08_02">'Раздел5'!$E$13</definedName>
    <definedName name="CR5_08_03">'Раздел5'!$F$13</definedName>
    <definedName name="CR5_08_04">'Раздел5'!$G$13</definedName>
    <definedName name="CR5_09_01">'Раздел5'!$D$14</definedName>
    <definedName name="CR5_09_02">'Раздел5'!$E$14</definedName>
    <definedName name="CR5_09_03">'Раздел5'!$F$14</definedName>
    <definedName name="CR5_09_04">'Раздел5'!$G$14</definedName>
    <definedName name="CR5_10_01">'Раздел5'!$D$15</definedName>
    <definedName name="CR5_10_02">'Раздел5'!$E$15</definedName>
    <definedName name="CR5_10_03">'Раздел5'!$F$15</definedName>
    <definedName name="CR5_10_04">'Раздел5'!$G$15</definedName>
    <definedName name="CR5_11_01">'Раздел5'!$D$16</definedName>
    <definedName name="CR5_11_02">'Раздел5'!$E$16</definedName>
    <definedName name="CR5_11_03">'Раздел5'!$F$16</definedName>
    <definedName name="CR5_11_04">'Раздел5'!$G$16</definedName>
    <definedName name="CR5_12_01">'Раздел5'!$D$17</definedName>
    <definedName name="CR5_12_02">'Раздел5'!$E$17</definedName>
    <definedName name="CR5_12_03">'Раздел5'!$F$17</definedName>
    <definedName name="CR5_12_04">'Раздел5'!$G$17</definedName>
    <definedName name="CR5_13_01">'Раздел5'!$D$18</definedName>
    <definedName name="CR5_13_02">'Раздел5'!$E$18</definedName>
    <definedName name="CR5_13_03">'Раздел5'!$F$18</definedName>
    <definedName name="CR5_13_04">'Раздел5'!$G$18</definedName>
    <definedName name="CR5_14_01">'Раздел5'!$D$19</definedName>
    <definedName name="CR5_14_02">'Раздел5'!$E$19</definedName>
    <definedName name="CR5_14_03">'Раздел5'!$F$19</definedName>
    <definedName name="CR5_14_04">'Раздел5'!$G$19</definedName>
    <definedName name="CR5_15_01">'Раздел5'!$D$20</definedName>
    <definedName name="CR5_15_02">'Раздел5'!$E$20</definedName>
    <definedName name="CR5_15_03">'Раздел5'!$F$20</definedName>
    <definedName name="CR5_15_04">'Раздел5'!$G$20</definedName>
    <definedName name="CR5_16_01">'Раздел5'!$D$21</definedName>
    <definedName name="CR5_16_02">'Раздел5'!$E$21</definedName>
    <definedName name="CR5_16_03">'Раздел5'!$F$21</definedName>
    <definedName name="CR5_16_04">'Раздел5'!$G$21</definedName>
    <definedName name="CR5_17_01">'Раздел5'!$D$22</definedName>
    <definedName name="CR5_17_02">'Раздел5'!$E$22</definedName>
    <definedName name="CR5_17_03">'Раздел5'!$F$22</definedName>
    <definedName name="CR5_17_04">'Раздел5'!$G$22</definedName>
    <definedName name="CR5_18_01">'Раздел5'!$D$23</definedName>
    <definedName name="CR5_18_02">'Раздел5'!$E$23</definedName>
    <definedName name="CR5_18_03">'Раздел5'!$F$23</definedName>
    <definedName name="CR5_18_04">'Раздел5'!$G$23</definedName>
    <definedName name="CR5_19_01">'Раздел5'!$D$24</definedName>
    <definedName name="CR5_19_02">'Раздел5'!$E$24</definedName>
    <definedName name="CR5_19_03">'Раздел5'!$F$24</definedName>
    <definedName name="CR5_19_04">'Раздел5'!$G$24</definedName>
    <definedName name="CR5_20_01">'Раздел5'!$D$25</definedName>
    <definedName name="CR5_20_02">'Раздел5'!$E$25</definedName>
    <definedName name="CR5_20_03">'Раздел5'!$F$25</definedName>
    <definedName name="CR5_20_04">'Раздел5'!$G$25</definedName>
    <definedName name="CR5_21_01">'Раздел5'!$D$26</definedName>
    <definedName name="CR5_21_02">'Раздел5'!$E$26</definedName>
    <definedName name="CR5_21_03">'Раздел5'!$F$26</definedName>
    <definedName name="CR5_21_04">'Раздел5'!$G$26</definedName>
    <definedName name="CR5_22_01">'Раздел5'!$D$27</definedName>
    <definedName name="CR5_22_02">'Раздел5'!$E$27</definedName>
    <definedName name="CR5_22_03">'Раздел5'!$F$27</definedName>
    <definedName name="CR5_22_04">'Раздел5'!$G$27</definedName>
    <definedName name="CR5_23_01">'Раздел5'!$D$28</definedName>
    <definedName name="CR5_23_02">'Раздел5'!$E$28</definedName>
    <definedName name="CR5_23_03">'Раздел5'!$F$28</definedName>
    <definedName name="CR5_23_04">'Раздел5'!$G$28</definedName>
    <definedName name="CR5_24_01">'Раздел5'!$D$29</definedName>
    <definedName name="CR5_24_02">'Раздел5'!$E$29</definedName>
    <definedName name="CR5_24_03">'Раздел5'!$F$29</definedName>
    <definedName name="CR5_24_04">'Раздел5'!$G$29</definedName>
    <definedName name="CR5_25_01">'Раздел5'!$D$30</definedName>
    <definedName name="CR5_25_02">'Раздел5'!$E$30</definedName>
    <definedName name="CR5_25_03">'Раздел5'!$F$30</definedName>
    <definedName name="CR5_25_04">'Раздел5'!$G$30</definedName>
    <definedName name="CR5_26_01">'Раздел5'!#REF!</definedName>
    <definedName name="CR5_26_02" localSheetId="15">'[1]Раздел V'!#REF!</definedName>
    <definedName name="CR5_26_02" localSheetId="16">'[1]Раздел V'!#REF!</definedName>
    <definedName name="CR5_26_02" localSheetId="17">'[1]Раздел V'!#REF!</definedName>
    <definedName name="CR5_26_02" localSheetId="0">'[1]Раздел V'!#REF!</definedName>
    <definedName name="CR5_26_02">'Раздел5'!#REF!</definedName>
    <definedName name="CR5_26_03" localSheetId="15">'[1]Раздел V'!#REF!</definedName>
    <definedName name="CR5_26_03" localSheetId="16">'[1]Раздел V'!#REF!</definedName>
    <definedName name="CR5_26_03" localSheetId="17">'[1]Раздел V'!#REF!</definedName>
    <definedName name="CR5_26_03" localSheetId="0">'[1]Раздел V'!#REF!</definedName>
    <definedName name="CR5_26_03">'Раздел5'!#REF!</definedName>
    <definedName name="CR5_26_04" localSheetId="15">'[1]Раздел V'!#REF!</definedName>
    <definedName name="CR5_26_04" localSheetId="16">'[1]Раздел V'!#REF!</definedName>
    <definedName name="CR5_26_04" localSheetId="17">'[1]Раздел V'!#REF!</definedName>
    <definedName name="CR5_26_04" localSheetId="0">'[1]Раздел V'!#REF!</definedName>
    <definedName name="CR5_26_04">'Раздел5'!#REF!</definedName>
    <definedName name="CR5_27_01">'Раздел5'!#REF!</definedName>
    <definedName name="CR5_27_02" localSheetId="15">'[1]Раздел V'!#REF!</definedName>
    <definedName name="CR5_27_02" localSheetId="16">'[1]Раздел V'!#REF!</definedName>
    <definedName name="CR5_27_02" localSheetId="17">'[1]Раздел V'!#REF!</definedName>
    <definedName name="CR5_27_02" localSheetId="0">'[1]Раздел V'!#REF!</definedName>
    <definedName name="CR5_27_02">'Раздел5'!#REF!</definedName>
    <definedName name="CR5_27_03" localSheetId="15">'[1]Раздел V'!#REF!</definedName>
    <definedName name="CR5_27_03" localSheetId="16">'[1]Раздел V'!#REF!</definedName>
    <definedName name="CR5_27_03" localSheetId="17">'[1]Раздел V'!#REF!</definedName>
    <definedName name="CR5_27_03" localSheetId="0">'[1]Раздел V'!#REF!</definedName>
    <definedName name="CR5_27_03">'Раздел5'!#REF!</definedName>
    <definedName name="CR5_27_04" localSheetId="15">'[1]Раздел V'!#REF!</definedName>
    <definedName name="CR5_27_04" localSheetId="16">'[1]Раздел V'!#REF!</definedName>
    <definedName name="CR5_27_04" localSheetId="17">'[1]Раздел V'!#REF!</definedName>
    <definedName name="CR5_27_04" localSheetId="0">'[1]Раздел V'!#REF!</definedName>
    <definedName name="CR5_27_04">'Раздел5'!#REF!</definedName>
    <definedName name="CR5_28_01">'Раздел5'!$C$34</definedName>
    <definedName name="CR5_28_02" localSheetId="15">'[1]Раздел V'!#REF!</definedName>
    <definedName name="CR5_28_02" localSheetId="16">'[1]Раздел V'!#REF!</definedName>
    <definedName name="CR5_28_02" localSheetId="17">'[1]Раздел V'!#REF!</definedName>
    <definedName name="CR5_28_02" localSheetId="0">'[1]Раздел V'!#REF!</definedName>
    <definedName name="CR5_28_02">'Раздел5'!#REF!</definedName>
    <definedName name="CR5_28_03" localSheetId="15">'[1]Раздел V'!#REF!</definedName>
    <definedName name="CR5_28_03" localSheetId="16">'[1]Раздел V'!#REF!</definedName>
    <definedName name="CR5_28_03" localSheetId="17">'[1]Раздел V'!#REF!</definedName>
    <definedName name="CR5_28_03" localSheetId="0">'[1]Раздел V'!#REF!</definedName>
    <definedName name="CR5_28_03">'Раздел5'!#REF!</definedName>
    <definedName name="CR5_28_04" localSheetId="15">'[1]Раздел V'!#REF!</definedName>
    <definedName name="CR5_28_04" localSheetId="16">'[1]Раздел V'!#REF!</definedName>
    <definedName name="CR5_28_04" localSheetId="17">'[1]Раздел V'!#REF!</definedName>
    <definedName name="CR5_28_04" localSheetId="0">'[1]Раздел V'!#REF!</definedName>
    <definedName name="CR5_28_04">'Раздел5'!#REF!</definedName>
    <definedName name="CR5_29_01">'Раздел5'!$C$35</definedName>
    <definedName name="CR5_30_01">'Раздел5'!$C$36</definedName>
    <definedName name="CR5_31_01">'Раздел5'!$C$37</definedName>
    <definedName name="CR5_32_01">'Раздел5'!$C$38</definedName>
    <definedName name="CR5_33_01" localSheetId="15">'[1]Раздел V'!#REF!</definedName>
    <definedName name="CR5_33_01" localSheetId="16">'[1]Раздел V'!#REF!</definedName>
    <definedName name="CR5_33_01" localSheetId="17">'[1]Раздел V'!#REF!</definedName>
    <definedName name="CR5_33_01" localSheetId="0">'[1]Раздел V'!#REF!</definedName>
    <definedName name="CR5_33_01">'Раздел5'!$C$40</definedName>
    <definedName name="CR5_34_01" localSheetId="15">'[1]Раздел V'!#REF!</definedName>
    <definedName name="CR5_34_01" localSheetId="16">'[1]Раздел V'!#REF!</definedName>
    <definedName name="CR5_34_01" localSheetId="17">'[1]Раздел V'!#REF!</definedName>
    <definedName name="CR5_34_01" localSheetId="0">'[1]Раздел V'!#REF!</definedName>
    <definedName name="CR5_34_01">'Раздел5'!$C$41</definedName>
    <definedName name="CR6_01_01">'Раздел6'!$D$6</definedName>
    <definedName name="CR6_01_02">'Раздел6'!$E$6</definedName>
    <definedName name="CR6_01_03">'Раздел6'!$F$6</definedName>
    <definedName name="CR6_01_04">'Раздел6'!$G$6</definedName>
    <definedName name="CR6_02_01">'Раздел6'!$D$7</definedName>
    <definedName name="CR6_02_02">'Раздел6'!$E$7</definedName>
    <definedName name="CR6_02_03">'Раздел6'!$F$7</definedName>
    <definedName name="CR6_02_04">'Раздел6'!$G$7</definedName>
    <definedName name="CR6_03_01">'Раздел6'!$D$8</definedName>
    <definedName name="CR6_03_02">'Раздел6'!$E$8</definedName>
    <definedName name="CR6_03_03">'Раздел6'!$F$8</definedName>
    <definedName name="CR6_03_04">'Раздел6'!$G$8</definedName>
    <definedName name="CR6_04_01">'Раздел6'!$D$9</definedName>
    <definedName name="CR6_04_02">'Раздел6'!$E$9</definedName>
    <definedName name="CR6_04_03">'Раздел6'!$F$9</definedName>
    <definedName name="CR6_04_04">'Раздел6'!$G$9</definedName>
    <definedName name="CR6_05_01">'Раздел6'!$D$10</definedName>
    <definedName name="CR6_05_02">'Раздел6'!$E$10</definedName>
    <definedName name="CR6_05_03">'Раздел6'!$F$10</definedName>
    <definedName name="CR6_05_04">'Раздел6'!$G$10</definedName>
    <definedName name="CR6_06_01">'Раздел6'!$D$11</definedName>
    <definedName name="CR6_06_02">'Раздел6'!$E$11</definedName>
    <definedName name="CR6_06_03">'Раздел6'!$F$11</definedName>
    <definedName name="CR6_06_04">'Раздел6'!$G$11</definedName>
    <definedName name="CR6_07_01">'Раздел6'!$D$12</definedName>
    <definedName name="CR6_07_02">'Раздел6'!$E$12</definedName>
    <definedName name="CR6_07_03">'Раздел6'!$F$12</definedName>
    <definedName name="CR6_07_04">'Раздел6'!$G$12</definedName>
    <definedName name="CR6_08_01">'Раздел6'!$D$13</definedName>
    <definedName name="CR6_08_02">'Раздел6'!$E$13</definedName>
    <definedName name="CR6_08_03">'Раздел6'!$F$13</definedName>
    <definedName name="CR6_08_04">'Раздел6'!$G$13</definedName>
    <definedName name="CR6_09_01">'Раздел6'!$D$14</definedName>
    <definedName name="CR6_09_02">'Раздел6'!$E$14</definedName>
    <definedName name="CR6_09_03">'Раздел6'!$F$14</definedName>
    <definedName name="CR6_09_04">'Раздел6'!$G$14</definedName>
    <definedName name="CR6_10_01">'Раздел6'!$D$16</definedName>
    <definedName name="CR6_10_02">'Раздел6'!$E$16</definedName>
    <definedName name="CR6_10_03">'Раздел6'!$F$16</definedName>
    <definedName name="CR6_10_04">'Раздел6'!$G$16</definedName>
    <definedName name="CR6_11_01">'Раздел6'!$D$17</definedName>
    <definedName name="CR6_11_02">'Раздел6'!$E$17</definedName>
    <definedName name="CR6_11_03">'Раздел6'!$F$17</definedName>
    <definedName name="CR6_11_04">'Раздел6'!$G$17</definedName>
    <definedName name="CR6_12_01">'Раздел6'!$D$18</definedName>
    <definedName name="CR6_12_02">'Раздел6'!$E$18</definedName>
    <definedName name="CR6_12_03">'Раздел6'!$F$18</definedName>
    <definedName name="CR6_12_04">'Раздел6'!$G$18</definedName>
    <definedName name="CR6_13_01">'Раздел6'!$E$26</definedName>
    <definedName name="CR6_14_01">'Раздел6'!$E$27</definedName>
    <definedName name="CR6_15_01">'Раздел6'!#REF!</definedName>
    <definedName name="CR6_16_01">'Раздел6'!#REF!</definedName>
    <definedName name="CR6_17_01">'Раздел6'!$E$26</definedName>
    <definedName name="CR6_18_01">'Раздел6'!$E$27</definedName>
    <definedName name="CR6_19_01">'Раздел6'!#REF!</definedName>
    <definedName name="CR7_01_01" localSheetId="10">'Раздел10'!$C$8</definedName>
    <definedName name="CR7_01_01" localSheetId="11">'Раздел11'!$C$8</definedName>
    <definedName name="CR7_01_01" localSheetId="12">'Раздел12'!$C$8</definedName>
    <definedName name="CR7_01_01" localSheetId="13">'Раздел13'!$C$9</definedName>
    <definedName name="CR7_01_01" localSheetId="14">'Раздел14'!$C$9</definedName>
    <definedName name="CR7_01_01">'Раздел7'!$D$6</definedName>
    <definedName name="CR7_01_02" localSheetId="10">'Раздел10'!$D$8</definedName>
    <definedName name="CR7_01_02" localSheetId="11">'Раздел11'!$D$8</definedName>
    <definedName name="CR7_01_02" localSheetId="12">'Раздел12'!$D$8</definedName>
    <definedName name="CR7_01_02" localSheetId="13">'Раздел13'!#REF!</definedName>
    <definedName name="CR7_01_02" localSheetId="14">'Раздел14'!#REF!</definedName>
    <definedName name="CR7_01_02">'Раздел7'!$E$6</definedName>
    <definedName name="CR7_01_03" localSheetId="10">'Раздел10'!$E$8</definedName>
    <definedName name="CR7_01_03" localSheetId="11">'Раздел11'!$E$8</definedName>
    <definedName name="CR7_01_03" localSheetId="12">'Раздел12'!$E$8</definedName>
    <definedName name="CR7_01_03" localSheetId="13">'Раздел13'!#REF!</definedName>
    <definedName name="CR7_01_03" localSheetId="14">'Раздел14'!#REF!</definedName>
    <definedName name="CR7_01_03">'Раздел7'!$F$6</definedName>
    <definedName name="CR7_01_04" localSheetId="10">'Раздел10'!$F$8</definedName>
    <definedName name="CR7_01_04" localSheetId="11">'Раздел11'!$F$8</definedName>
    <definedName name="CR7_01_04" localSheetId="12">'Раздел12'!$F$8</definedName>
    <definedName name="CR7_01_04" localSheetId="13">'Раздел13'!$D$9</definedName>
    <definedName name="CR7_01_04" localSheetId="14">'Раздел14'!$D$9</definedName>
    <definedName name="CR7_01_04">'Раздел7'!$G$6</definedName>
    <definedName name="CR7_01_05" localSheetId="10">'Раздел10'!$G$8</definedName>
    <definedName name="CR7_01_05" localSheetId="11">'Раздел11'!$G$8</definedName>
    <definedName name="CR7_01_05" localSheetId="12">'Раздел12'!#REF!</definedName>
    <definedName name="CR7_01_05" localSheetId="13">'Раздел13'!$E$9</definedName>
    <definedName name="CR7_01_05" localSheetId="14">'Раздел14'!$E$9</definedName>
    <definedName name="CR7_01_06" localSheetId="10">'Раздел10'!#REF!</definedName>
    <definedName name="CR7_01_06" localSheetId="11">'Раздел11'!#REF!</definedName>
    <definedName name="CR7_01_06" localSheetId="12">'Раздел12'!#REF!</definedName>
    <definedName name="CR7_01_06" localSheetId="13">'Раздел13'!$F$9</definedName>
    <definedName name="CR7_01_06" localSheetId="14">'Раздел14'!$F$9</definedName>
    <definedName name="CR7_01_07" localSheetId="10">'Раздел10'!#REF!</definedName>
    <definedName name="CR7_01_07" localSheetId="11">'Раздел11'!#REF!</definedName>
    <definedName name="CR7_01_07" localSheetId="12">'Раздел12'!#REF!</definedName>
    <definedName name="CR7_01_07" localSheetId="13">'Раздел13'!#REF!</definedName>
    <definedName name="CR7_01_07" localSheetId="14">'Раздел14'!#REF!</definedName>
    <definedName name="CR7_01_08" localSheetId="10">'Раздел10'!#REF!</definedName>
    <definedName name="CR7_01_08" localSheetId="11">'Раздел11'!#REF!</definedName>
    <definedName name="CR7_01_08" localSheetId="12">'Раздел12'!#REF!</definedName>
    <definedName name="CR7_01_08" localSheetId="13">'Раздел13'!#REF!</definedName>
    <definedName name="CR7_01_08" localSheetId="14">'Раздел14'!#REF!</definedName>
    <definedName name="CR7_01_09" localSheetId="10">'Раздел10'!#REF!</definedName>
    <definedName name="CR7_01_09" localSheetId="11">'Раздел11'!#REF!</definedName>
    <definedName name="CR7_01_09" localSheetId="12">'Раздел12'!#REF!</definedName>
    <definedName name="CR7_01_09" localSheetId="13">'Раздел13'!#REF!</definedName>
    <definedName name="CR7_01_09" localSheetId="14">'Раздел14'!#REF!</definedName>
    <definedName name="CR7_02_01" localSheetId="10">'Раздел10'!#REF!</definedName>
    <definedName name="CR7_02_01" localSheetId="11">'Раздел11'!#REF!</definedName>
    <definedName name="CR7_02_01" localSheetId="12">'Раздел12'!#REF!</definedName>
    <definedName name="CR7_02_01" localSheetId="13">'Раздел13'!#REF!</definedName>
    <definedName name="CR7_02_01" localSheetId="14">'Раздел14'!#REF!</definedName>
    <definedName name="CR7_02_01">'Раздел7'!$D$7</definedName>
    <definedName name="CR7_02_02" localSheetId="10">'Раздел10'!#REF!</definedName>
    <definedName name="CR7_02_02" localSheetId="11">'Раздел11'!#REF!</definedName>
    <definedName name="CR7_02_02" localSheetId="12">'Раздел12'!#REF!</definedName>
    <definedName name="CR7_02_02" localSheetId="13">'Раздел13'!#REF!</definedName>
    <definedName name="CR7_02_02" localSheetId="14">'Раздел14'!#REF!</definedName>
    <definedName name="CR7_02_02">'Раздел7'!$E$7</definedName>
    <definedName name="CR7_02_03" localSheetId="10">'Раздел10'!#REF!</definedName>
    <definedName name="CR7_02_03" localSheetId="11">'Раздел11'!#REF!</definedName>
    <definedName name="CR7_02_03" localSheetId="12">'Раздел12'!#REF!</definedName>
    <definedName name="CR7_02_03" localSheetId="13">'Раздел13'!#REF!</definedName>
    <definedName name="CR7_02_03" localSheetId="14">'Раздел14'!#REF!</definedName>
    <definedName name="CR7_02_03">'Раздел7'!$F$7</definedName>
    <definedName name="CR7_02_04" localSheetId="10">'Раздел10'!#REF!</definedName>
    <definedName name="CR7_02_04" localSheetId="11">'Раздел11'!#REF!</definedName>
    <definedName name="CR7_02_04" localSheetId="12">'Раздел12'!#REF!</definedName>
    <definedName name="CR7_02_04" localSheetId="13">'Раздел13'!#REF!</definedName>
    <definedName name="CR7_02_04" localSheetId="14">'Раздел14'!#REF!</definedName>
    <definedName name="CR7_02_04">'Раздел7'!$G$7</definedName>
    <definedName name="CR7_02_05" localSheetId="10">'Раздел10'!#REF!</definedName>
    <definedName name="CR7_02_05" localSheetId="11">'Раздел11'!#REF!</definedName>
    <definedName name="CR7_02_05" localSheetId="12">'Раздел12'!#REF!</definedName>
    <definedName name="CR7_02_05" localSheetId="13">'Раздел13'!#REF!</definedName>
    <definedName name="CR7_02_05" localSheetId="14">'Раздел14'!#REF!</definedName>
    <definedName name="CR7_02_06" localSheetId="10">'Раздел10'!#REF!</definedName>
    <definedName name="CR7_02_06" localSheetId="11">'Раздел11'!#REF!</definedName>
    <definedName name="CR7_02_06" localSheetId="12">'Раздел12'!#REF!</definedName>
    <definedName name="CR7_02_06" localSheetId="13">'Раздел13'!#REF!</definedName>
    <definedName name="CR7_02_06" localSheetId="14">'Раздел14'!#REF!</definedName>
    <definedName name="CR7_02_07" localSheetId="10">'Раздел10'!#REF!</definedName>
    <definedName name="CR7_02_07" localSheetId="11">'Раздел11'!#REF!</definedName>
    <definedName name="CR7_02_07" localSheetId="12">'Раздел12'!#REF!</definedName>
    <definedName name="CR7_02_07" localSheetId="13">'Раздел13'!#REF!</definedName>
    <definedName name="CR7_02_07" localSheetId="14">'Раздел14'!#REF!</definedName>
    <definedName name="CR7_02_08" localSheetId="10">'Раздел10'!#REF!</definedName>
    <definedName name="CR7_02_08" localSheetId="11">'Раздел11'!#REF!</definedName>
    <definedName name="CR7_02_08" localSheetId="12">'Раздел12'!#REF!</definedName>
    <definedName name="CR7_02_08" localSheetId="13">'Раздел13'!#REF!</definedName>
    <definedName name="CR7_02_08" localSheetId="14">'Раздел14'!#REF!</definedName>
    <definedName name="CR7_02_09" localSheetId="10">'Раздел10'!#REF!</definedName>
    <definedName name="CR7_02_09" localSheetId="11">'Раздел11'!#REF!</definedName>
    <definedName name="CR7_02_09" localSheetId="12">'Раздел12'!#REF!</definedName>
    <definedName name="CR7_02_09" localSheetId="13">'Раздел13'!#REF!</definedName>
    <definedName name="CR7_02_09" localSheetId="14">'Раздел14'!#REF!</definedName>
    <definedName name="CR7_03_01" localSheetId="10">'Раздел10'!#REF!</definedName>
    <definedName name="CR7_03_01" localSheetId="11">'Раздел11'!#REF!</definedName>
    <definedName name="CR7_03_01" localSheetId="12">'Раздел12'!#REF!</definedName>
    <definedName name="CR7_03_01" localSheetId="13">'Раздел13'!#REF!</definedName>
    <definedName name="CR7_03_01" localSheetId="14">'Раздел14'!#REF!</definedName>
    <definedName name="CR7_03_01">'Раздел7'!$D$8</definedName>
    <definedName name="CR7_03_02" localSheetId="10">'Раздел10'!#REF!</definedName>
    <definedName name="CR7_03_02" localSheetId="11">'Раздел11'!#REF!</definedName>
    <definedName name="CR7_03_02" localSheetId="12">'Раздел12'!#REF!</definedName>
    <definedName name="CR7_03_02" localSheetId="13">'Раздел13'!#REF!</definedName>
    <definedName name="CR7_03_02" localSheetId="14">'Раздел14'!#REF!</definedName>
    <definedName name="CR7_03_02">'Раздел7'!$E$8</definedName>
    <definedName name="CR7_03_03" localSheetId="10">'Раздел10'!#REF!</definedName>
    <definedName name="CR7_03_03" localSheetId="11">'Раздел11'!#REF!</definedName>
    <definedName name="CR7_03_03" localSheetId="12">'Раздел12'!#REF!</definedName>
    <definedName name="CR7_03_03" localSheetId="13">'Раздел13'!#REF!</definedName>
    <definedName name="CR7_03_03" localSheetId="14">'Раздел14'!#REF!</definedName>
    <definedName name="CR7_03_03">'Раздел7'!$F$8</definedName>
    <definedName name="CR7_03_04" localSheetId="10">'Раздел10'!#REF!</definedName>
    <definedName name="CR7_03_04" localSheetId="11">'Раздел11'!#REF!</definedName>
    <definedName name="CR7_03_04" localSheetId="12">'Раздел12'!#REF!</definedName>
    <definedName name="CR7_03_04" localSheetId="13">'Раздел13'!#REF!</definedName>
    <definedName name="CR7_03_04" localSheetId="14">'Раздел14'!#REF!</definedName>
    <definedName name="CR7_03_04">'Раздел7'!$G$8</definedName>
    <definedName name="CR7_03_05" localSheetId="10">'Раздел10'!#REF!</definedName>
    <definedName name="CR7_03_05" localSheetId="11">'Раздел11'!#REF!</definedName>
    <definedName name="CR7_03_05" localSheetId="12">'Раздел12'!#REF!</definedName>
    <definedName name="CR7_03_05" localSheetId="13">'Раздел13'!#REF!</definedName>
    <definedName name="CR7_03_05" localSheetId="14">'Раздел14'!#REF!</definedName>
    <definedName name="CR7_03_06" localSheetId="10">'Раздел10'!#REF!</definedName>
    <definedName name="CR7_03_06" localSheetId="11">'Раздел11'!#REF!</definedName>
    <definedName name="CR7_03_06" localSheetId="12">'Раздел12'!#REF!</definedName>
    <definedName name="CR7_03_06" localSheetId="13">'Раздел13'!#REF!</definedName>
    <definedName name="CR7_03_06" localSheetId="14">'Раздел14'!#REF!</definedName>
    <definedName name="CR7_03_07" localSheetId="10">'Раздел10'!#REF!</definedName>
    <definedName name="CR7_03_07" localSheetId="11">'Раздел11'!#REF!</definedName>
    <definedName name="CR7_03_07" localSheetId="12">'Раздел12'!#REF!</definedName>
    <definedName name="CR7_03_07" localSheetId="13">'Раздел13'!#REF!</definedName>
    <definedName name="CR7_03_07" localSheetId="14">'Раздел14'!#REF!</definedName>
    <definedName name="CR7_03_08" localSheetId="10">'Раздел10'!#REF!</definedName>
    <definedName name="CR7_03_08" localSheetId="11">'Раздел11'!#REF!</definedName>
    <definedName name="CR7_03_08" localSheetId="12">'Раздел12'!#REF!</definedName>
    <definedName name="CR7_03_08" localSheetId="13">'Раздел13'!#REF!</definedName>
    <definedName name="CR7_03_08" localSheetId="14">'Раздел14'!#REF!</definedName>
    <definedName name="CR7_03_09" localSheetId="10">'Раздел10'!#REF!</definedName>
    <definedName name="CR7_03_09" localSheetId="11">'Раздел11'!#REF!</definedName>
    <definedName name="CR7_03_09" localSheetId="12">'Раздел12'!#REF!</definedName>
    <definedName name="CR7_03_09" localSheetId="13">'Раздел13'!#REF!</definedName>
    <definedName name="CR7_03_09" localSheetId="14">'Раздел14'!#REF!</definedName>
    <definedName name="CR7_04_01" localSheetId="10">'Раздел10'!#REF!</definedName>
    <definedName name="CR7_04_01" localSheetId="11">'Раздел11'!#REF!</definedName>
    <definedName name="CR7_04_01" localSheetId="12">'Раздел12'!#REF!</definedName>
    <definedName name="CR7_04_01" localSheetId="13">'Раздел13'!#REF!</definedName>
    <definedName name="CR7_04_01" localSheetId="14">'Раздел14'!#REF!</definedName>
    <definedName name="CR7_04_01">'Раздел7'!$D$9</definedName>
    <definedName name="CR7_04_02" localSheetId="10">'Раздел10'!#REF!</definedName>
    <definedName name="CR7_04_02" localSheetId="11">'Раздел11'!#REF!</definedName>
    <definedName name="CR7_04_02" localSheetId="12">'Раздел12'!#REF!</definedName>
    <definedName name="CR7_04_02" localSheetId="13">'Раздел13'!#REF!</definedName>
    <definedName name="CR7_04_02" localSheetId="14">'Раздел14'!#REF!</definedName>
    <definedName name="CR7_04_02">'Раздел7'!$E$9</definedName>
    <definedName name="CR7_04_03" localSheetId="10">'Раздел10'!#REF!</definedName>
    <definedName name="CR7_04_03" localSheetId="11">'Раздел11'!#REF!</definedName>
    <definedName name="CR7_04_03" localSheetId="12">'Раздел12'!#REF!</definedName>
    <definedName name="CR7_04_03" localSheetId="13">'Раздел13'!#REF!</definedName>
    <definedName name="CR7_04_03" localSheetId="14">'Раздел14'!#REF!</definedName>
    <definedName name="CR7_04_03">'Раздел7'!$F$9</definedName>
    <definedName name="CR7_04_04" localSheetId="10">'Раздел10'!#REF!</definedName>
    <definedName name="CR7_04_04" localSheetId="11">'Раздел11'!#REF!</definedName>
    <definedName name="CR7_04_04" localSheetId="12">'Раздел12'!#REF!</definedName>
    <definedName name="CR7_04_04" localSheetId="13">'Раздел13'!#REF!</definedName>
    <definedName name="CR7_04_04" localSheetId="14">'Раздел14'!#REF!</definedName>
    <definedName name="CR7_04_04">'Раздел7'!$G$9</definedName>
    <definedName name="CR7_04_05" localSheetId="10">'Раздел10'!#REF!</definedName>
    <definedName name="CR7_04_05" localSheetId="11">'Раздел11'!#REF!</definedName>
    <definedName name="CR7_04_05" localSheetId="12">'Раздел12'!#REF!</definedName>
    <definedName name="CR7_04_05" localSheetId="13">'Раздел13'!#REF!</definedName>
    <definedName name="CR7_04_05" localSheetId="14">'Раздел14'!#REF!</definedName>
    <definedName name="CR7_04_06" localSheetId="10">'Раздел10'!#REF!</definedName>
    <definedName name="CR7_04_06" localSheetId="11">'Раздел11'!#REF!</definedName>
    <definedName name="CR7_04_06" localSheetId="12">'Раздел12'!#REF!</definedName>
    <definedName name="CR7_04_06" localSheetId="13">'Раздел13'!#REF!</definedName>
    <definedName name="CR7_04_06" localSheetId="14">'Раздел14'!#REF!</definedName>
    <definedName name="CR7_04_07" localSheetId="10">'Раздел10'!#REF!</definedName>
    <definedName name="CR7_04_07" localSheetId="11">'Раздел11'!#REF!</definedName>
    <definedName name="CR7_04_07" localSheetId="12">'Раздел12'!#REF!</definedName>
    <definedName name="CR7_04_07" localSheetId="13">'Раздел13'!#REF!</definedName>
    <definedName name="CR7_04_07" localSheetId="14">'Раздел14'!#REF!</definedName>
    <definedName name="CR7_04_08" localSheetId="10">'Раздел10'!#REF!</definedName>
    <definedName name="CR7_04_08" localSheetId="11">'Раздел11'!#REF!</definedName>
    <definedName name="CR7_04_08" localSheetId="12">'Раздел12'!#REF!</definedName>
    <definedName name="CR7_04_08" localSheetId="13">'Раздел13'!#REF!</definedName>
    <definedName name="CR7_04_08" localSheetId="14">'Раздел14'!#REF!</definedName>
    <definedName name="CR7_04_09" localSheetId="10">'Раздел10'!#REF!</definedName>
    <definedName name="CR7_04_09" localSheetId="11">'Раздел11'!#REF!</definedName>
    <definedName name="CR7_04_09" localSheetId="12">'Раздел12'!#REF!</definedName>
    <definedName name="CR7_04_09" localSheetId="13">'Раздел13'!#REF!</definedName>
    <definedName name="CR7_04_09" localSheetId="14">'Раздел14'!#REF!</definedName>
    <definedName name="CR7_05_01" localSheetId="10">'Раздел10'!#REF!</definedName>
    <definedName name="CR7_05_01" localSheetId="11">'Раздел11'!#REF!</definedName>
    <definedName name="CR7_05_01" localSheetId="12">'Раздел12'!#REF!</definedName>
    <definedName name="CR7_05_01" localSheetId="13">'Раздел13'!#REF!</definedName>
    <definedName name="CR7_05_01" localSheetId="14">'Раздел14'!#REF!</definedName>
    <definedName name="CR7_05_01">'Раздел7'!$D$10</definedName>
    <definedName name="CR7_05_02" localSheetId="10">'Раздел10'!#REF!</definedName>
    <definedName name="CR7_05_02" localSheetId="11">'Раздел11'!#REF!</definedName>
    <definedName name="CR7_05_02" localSheetId="12">'Раздел12'!#REF!</definedName>
    <definedName name="CR7_05_02" localSheetId="13">'Раздел13'!#REF!</definedName>
    <definedName name="CR7_05_02" localSheetId="14">'Раздел14'!#REF!</definedName>
    <definedName name="CR7_05_02">'Раздел7'!$E$10</definedName>
    <definedName name="CR7_05_03" localSheetId="10">'Раздел10'!#REF!</definedName>
    <definedName name="CR7_05_03" localSheetId="11">'Раздел11'!#REF!</definedName>
    <definedName name="CR7_05_03" localSheetId="12">'Раздел12'!#REF!</definedName>
    <definedName name="CR7_05_03" localSheetId="13">'Раздел13'!#REF!</definedName>
    <definedName name="CR7_05_03" localSheetId="14">'Раздел14'!#REF!</definedName>
    <definedName name="CR7_05_03">'Раздел7'!$F$10</definedName>
    <definedName name="CR7_05_04" localSheetId="10">'Раздел10'!#REF!</definedName>
    <definedName name="CR7_05_04" localSheetId="11">'Раздел11'!#REF!</definedName>
    <definedName name="CR7_05_04" localSheetId="12">'Раздел12'!#REF!</definedName>
    <definedName name="CR7_05_04" localSheetId="13">'Раздел13'!#REF!</definedName>
    <definedName name="CR7_05_04" localSheetId="14">'Раздел14'!#REF!</definedName>
    <definedName name="CR7_05_04">'Раздел7'!$G$10</definedName>
    <definedName name="CR7_05_05" localSheetId="10">'Раздел10'!#REF!</definedName>
    <definedName name="CR7_05_05" localSheetId="11">'Раздел11'!#REF!</definedName>
    <definedName name="CR7_05_05" localSheetId="12">'Раздел12'!#REF!</definedName>
    <definedName name="CR7_05_05" localSheetId="13">'Раздел13'!#REF!</definedName>
    <definedName name="CR7_05_05" localSheetId="14">'Раздел14'!#REF!</definedName>
    <definedName name="CR7_05_06" localSheetId="10">'Раздел10'!#REF!</definedName>
    <definedName name="CR7_05_06" localSheetId="11">'Раздел11'!#REF!</definedName>
    <definedName name="CR7_05_06" localSheetId="12">'Раздел12'!#REF!</definedName>
    <definedName name="CR7_05_06" localSheetId="13">'Раздел13'!#REF!</definedName>
    <definedName name="CR7_05_06" localSheetId="14">'Раздел14'!#REF!</definedName>
    <definedName name="CR7_05_07" localSheetId="10">'Раздел10'!#REF!</definedName>
    <definedName name="CR7_05_07" localSheetId="11">'Раздел11'!#REF!</definedName>
    <definedName name="CR7_05_07" localSheetId="12">'Раздел12'!#REF!</definedName>
    <definedName name="CR7_05_07" localSheetId="13">'Раздел13'!#REF!</definedName>
    <definedName name="CR7_05_07" localSheetId="14">'Раздел14'!#REF!</definedName>
    <definedName name="CR7_05_08" localSheetId="10">'Раздел10'!#REF!</definedName>
    <definedName name="CR7_05_08" localSheetId="11">'Раздел11'!#REF!</definedName>
    <definedName name="CR7_05_08" localSheetId="12">'Раздел12'!#REF!</definedName>
    <definedName name="CR7_05_08" localSheetId="13">'Раздел13'!#REF!</definedName>
    <definedName name="CR7_05_08" localSheetId="14">'Раздел14'!#REF!</definedName>
    <definedName name="CR7_05_09" localSheetId="10">'Раздел10'!#REF!</definedName>
    <definedName name="CR7_05_09" localSheetId="11">'Раздел11'!#REF!</definedName>
    <definedName name="CR7_05_09" localSheetId="12">'Раздел12'!#REF!</definedName>
    <definedName name="CR7_05_09" localSheetId="13">'Раздел13'!#REF!</definedName>
    <definedName name="CR7_05_09" localSheetId="14">'Раздел14'!#REF!</definedName>
    <definedName name="CR7_06_01" localSheetId="10">'Раздел10'!#REF!</definedName>
    <definedName name="CR7_06_01" localSheetId="11">'Раздел11'!#REF!</definedName>
    <definedName name="CR7_06_01" localSheetId="12">'Раздел12'!#REF!</definedName>
    <definedName name="CR7_06_01" localSheetId="13">'Раздел13'!#REF!</definedName>
    <definedName name="CR7_06_01" localSheetId="14">'Раздел14'!#REF!</definedName>
    <definedName name="CR7_06_01">'Раздел7'!$D$11</definedName>
    <definedName name="CR7_06_02" localSheetId="10">'Раздел10'!#REF!</definedName>
    <definedName name="CR7_06_02" localSheetId="11">'Раздел11'!#REF!</definedName>
    <definedName name="CR7_06_02" localSheetId="12">'Раздел12'!#REF!</definedName>
    <definedName name="CR7_06_02" localSheetId="13">'Раздел13'!#REF!</definedName>
    <definedName name="CR7_06_02" localSheetId="14">'Раздел14'!#REF!</definedName>
    <definedName name="CR7_06_02">'Раздел7'!$E$11</definedName>
    <definedName name="CR7_06_03" localSheetId="10">'Раздел10'!#REF!</definedName>
    <definedName name="CR7_06_03" localSheetId="11">'Раздел11'!#REF!</definedName>
    <definedName name="CR7_06_03" localSheetId="12">'Раздел12'!#REF!</definedName>
    <definedName name="CR7_06_03" localSheetId="13">'Раздел13'!#REF!</definedName>
    <definedName name="CR7_06_03" localSheetId="14">'Раздел14'!#REF!</definedName>
    <definedName name="CR7_06_03">'Раздел7'!$F$11</definedName>
    <definedName name="CR7_06_04" localSheetId="10">'Раздел10'!#REF!</definedName>
    <definedName name="CR7_06_04" localSheetId="11">'Раздел11'!#REF!</definedName>
    <definedName name="CR7_06_04" localSheetId="12">'Раздел12'!#REF!</definedName>
    <definedName name="CR7_06_04" localSheetId="13">'Раздел13'!#REF!</definedName>
    <definedName name="CR7_06_04" localSheetId="14">'Раздел14'!#REF!</definedName>
    <definedName name="CR7_06_04">'Раздел7'!$G$11</definedName>
    <definedName name="CR7_06_05" localSheetId="10">'Раздел10'!#REF!</definedName>
    <definedName name="CR7_06_05" localSheetId="11">'Раздел11'!#REF!</definedName>
    <definedName name="CR7_06_05" localSheetId="12">'Раздел12'!#REF!</definedName>
    <definedName name="CR7_06_05" localSheetId="13">'Раздел13'!#REF!</definedName>
    <definedName name="CR7_06_05" localSheetId="14">'Раздел14'!#REF!</definedName>
    <definedName name="CR7_06_06" localSheetId="10">'Раздел10'!#REF!</definedName>
    <definedName name="CR7_06_06" localSheetId="11">'Раздел11'!#REF!</definedName>
    <definedName name="CR7_06_06" localSheetId="12">'Раздел12'!#REF!</definedName>
    <definedName name="CR7_06_06" localSheetId="13">'Раздел13'!#REF!</definedName>
    <definedName name="CR7_06_06" localSheetId="14">'Раздел14'!#REF!</definedName>
    <definedName name="CR7_06_07" localSheetId="10">'Раздел10'!#REF!</definedName>
    <definedName name="CR7_06_07" localSheetId="11">'Раздел11'!#REF!</definedName>
    <definedName name="CR7_06_07" localSheetId="12">'Раздел12'!#REF!</definedName>
    <definedName name="CR7_06_07" localSheetId="13">'Раздел13'!#REF!</definedName>
    <definedName name="CR7_06_07" localSheetId="14">'Раздел14'!#REF!</definedName>
    <definedName name="CR7_06_08" localSheetId="10">'Раздел10'!#REF!</definedName>
    <definedName name="CR7_06_08" localSheetId="11">'Раздел11'!#REF!</definedName>
    <definedName name="CR7_06_08" localSheetId="12">'Раздел12'!#REF!</definedName>
    <definedName name="CR7_06_08" localSheetId="13">'Раздел13'!#REF!</definedName>
    <definedName name="CR7_06_08" localSheetId="14">'Раздел14'!#REF!</definedName>
    <definedName name="CR7_06_09" localSheetId="10">'Раздел10'!#REF!</definedName>
    <definedName name="CR7_06_09" localSheetId="11">'Раздел11'!#REF!</definedName>
    <definedName name="CR7_06_09" localSheetId="12">'Раздел12'!#REF!</definedName>
    <definedName name="CR7_06_09" localSheetId="13">'Раздел13'!#REF!</definedName>
    <definedName name="CR7_06_09" localSheetId="14">'Раздел14'!#REF!</definedName>
    <definedName name="CR7_07_01" localSheetId="10">'Раздел10'!#REF!</definedName>
    <definedName name="CR7_07_01" localSheetId="11">'Раздел11'!#REF!</definedName>
    <definedName name="CR7_07_01" localSheetId="12">'Раздел12'!#REF!</definedName>
    <definedName name="CR7_07_01" localSheetId="13">'Раздел13'!#REF!</definedName>
    <definedName name="CR7_07_01" localSheetId="14">'Раздел14'!#REF!</definedName>
    <definedName name="CR7_07_01">'Раздел7'!$D$13</definedName>
    <definedName name="CR7_07_02" localSheetId="10">'Раздел10'!#REF!</definedName>
    <definedName name="CR7_07_02" localSheetId="11">'Раздел11'!#REF!</definedName>
    <definedName name="CR7_07_02" localSheetId="12">'Раздел12'!#REF!</definedName>
    <definedName name="CR7_07_02" localSheetId="13">'Раздел13'!#REF!</definedName>
    <definedName name="CR7_07_02" localSheetId="14">'Раздел14'!#REF!</definedName>
    <definedName name="CR7_07_02">'Раздел7'!$E$13</definedName>
    <definedName name="CR7_07_03" localSheetId="10">'Раздел10'!#REF!</definedName>
    <definedName name="CR7_07_03" localSheetId="11">'Раздел11'!#REF!</definedName>
    <definedName name="CR7_07_03" localSheetId="12">'Раздел12'!#REF!</definedName>
    <definedName name="CR7_07_03" localSheetId="13">'Раздел13'!#REF!</definedName>
    <definedName name="CR7_07_03" localSheetId="14">'Раздел14'!#REF!</definedName>
    <definedName name="CR7_07_03">'Раздел7'!$F$13</definedName>
    <definedName name="CR7_07_04" localSheetId="10">'Раздел10'!#REF!</definedName>
    <definedName name="CR7_07_04" localSheetId="11">'Раздел11'!#REF!</definedName>
    <definedName name="CR7_07_04" localSheetId="12">'Раздел12'!#REF!</definedName>
    <definedName name="CR7_07_04" localSheetId="13">'Раздел13'!#REF!</definedName>
    <definedName name="CR7_07_04" localSheetId="14">'Раздел14'!#REF!</definedName>
    <definedName name="CR7_07_04">'Раздел7'!$G$13</definedName>
    <definedName name="CR7_07_05" localSheetId="10">'Раздел10'!#REF!</definedName>
    <definedName name="CR7_07_05" localSheetId="11">'Раздел11'!#REF!</definedName>
    <definedName name="CR7_07_05" localSheetId="12">'Раздел12'!#REF!</definedName>
    <definedName name="CR7_07_05" localSheetId="13">'Раздел13'!#REF!</definedName>
    <definedName name="CR7_07_05" localSheetId="14">'Раздел14'!#REF!</definedName>
    <definedName name="CR7_07_06" localSheetId="10">'Раздел10'!#REF!</definedName>
    <definedName name="CR7_07_06" localSheetId="11">'Раздел11'!#REF!</definedName>
    <definedName name="CR7_07_06" localSheetId="12">'Раздел12'!#REF!</definedName>
    <definedName name="CR7_07_06" localSheetId="13">'Раздел13'!#REF!</definedName>
    <definedName name="CR7_07_06" localSheetId="14">'Раздел14'!#REF!</definedName>
    <definedName name="CR7_07_07" localSheetId="10">'Раздел10'!#REF!</definedName>
    <definedName name="CR7_07_07" localSheetId="11">'Раздел11'!#REF!</definedName>
    <definedName name="CR7_07_07" localSheetId="12">'Раздел12'!#REF!</definedName>
    <definedName name="CR7_07_07" localSheetId="13">'Раздел13'!#REF!</definedName>
    <definedName name="CR7_07_07" localSheetId="14">'Раздел14'!#REF!</definedName>
    <definedName name="CR7_07_08" localSheetId="10">'Раздел10'!#REF!</definedName>
    <definedName name="CR7_07_08" localSheetId="11">'Раздел11'!#REF!</definedName>
    <definedName name="CR7_07_08" localSheetId="12">'Раздел12'!#REF!</definedName>
    <definedName name="CR7_07_08" localSheetId="13">'Раздел13'!#REF!</definedName>
    <definedName name="CR7_07_08" localSheetId="14">'Раздел14'!#REF!</definedName>
    <definedName name="CR7_07_09" localSheetId="10">'Раздел10'!#REF!</definedName>
    <definedName name="CR7_07_09" localSheetId="11">'Раздел11'!#REF!</definedName>
    <definedName name="CR7_07_09" localSheetId="12">'Раздел12'!#REF!</definedName>
    <definedName name="CR7_07_09" localSheetId="13">'Раздел13'!#REF!</definedName>
    <definedName name="CR7_07_09" localSheetId="14">'Раздел14'!#REF!</definedName>
    <definedName name="CR7_08_01" localSheetId="10">'Раздел10'!#REF!</definedName>
    <definedName name="CR7_08_01" localSheetId="11">'Раздел11'!#REF!</definedName>
    <definedName name="CR7_08_01" localSheetId="12">'Раздел12'!#REF!</definedName>
    <definedName name="CR7_08_01" localSheetId="13">'Раздел13'!#REF!</definedName>
    <definedName name="CR7_08_01" localSheetId="14">'Раздел14'!#REF!</definedName>
    <definedName name="CR7_08_01">'Раздел7'!$D$14</definedName>
    <definedName name="CR7_08_02" localSheetId="10">'Раздел10'!#REF!</definedName>
    <definedName name="CR7_08_02" localSheetId="11">'Раздел11'!#REF!</definedName>
    <definedName name="CR7_08_02" localSheetId="12">'Раздел12'!#REF!</definedName>
    <definedName name="CR7_08_02" localSheetId="13">'Раздел13'!#REF!</definedName>
    <definedName name="CR7_08_02" localSheetId="14">'Раздел14'!#REF!</definedName>
    <definedName name="CR7_08_02">'Раздел7'!$E$14</definedName>
    <definedName name="CR7_08_03" localSheetId="10">'Раздел10'!#REF!</definedName>
    <definedName name="CR7_08_03" localSheetId="11">'Раздел11'!#REF!</definedName>
    <definedName name="CR7_08_03" localSheetId="12">'Раздел12'!#REF!</definedName>
    <definedName name="CR7_08_03" localSheetId="13">'Раздел13'!#REF!</definedName>
    <definedName name="CR7_08_03" localSheetId="14">'Раздел14'!#REF!</definedName>
    <definedName name="CR7_08_03">'Раздел7'!$F$14</definedName>
    <definedName name="CR7_08_04" localSheetId="10">'Раздел10'!#REF!</definedName>
    <definedName name="CR7_08_04" localSheetId="11">'Раздел11'!#REF!</definedName>
    <definedName name="CR7_08_04" localSheetId="12">'Раздел12'!#REF!</definedName>
    <definedName name="CR7_08_04" localSheetId="13">'Раздел13'!#REF!</definedName>
    <definedName name="CR7_08_04" localSheetId="14">'Раздел14'!#REF!</definedName>
    <definedName name="CR7_08_04">'Раздел7'!$G$14</definedName>
    <definedName name="CR7_08_05" localSheetId="10">'Раздел10'!#REF!</definedName>
    <definedName name="CR7_08_05" localSheetId="11">'Раздел11'!#REF!</definedName>
    <definedName name="CR7_08_05" localSheetId="12">'Раздел12'!#REF!</definedName>
    <definedName name="CR7_08_05" localSheetId="13">'Раздел13'!#REF!</definedName>
    <definedName name="CR7_08_05" localSheetId="14">'Раздел14'!#REF!</definedName>
    <definedName name="CR7_08_06" localSheetId="10">'Раздел10'!#REF!</definedName>
    <definedName name="CR7_08_06" localSheetId="11">'Раздел11'!#REF!</definedName>
    <definedName name="CR7_08_06" localSheetId="12">'Раздел12'!#REF!</definedName>
    <definedName name="CR7_08_06" localSheetId="13">'Раздел13'!#REF!</definedName>
    <definedName name="CR7_08_06" localSheetId="14">'Раздел14'!#REF!</definedName>
    <definedName name="CR7_08_07" localSheetId="10">'Раздел10'!#REF!</definedName>
    <definedName name="CR7_08_07" localSheetId="11">'Раздел11'!#REF!</definedName>
    <definedName name="CR7_08_07" localSheetId="12">'Раздел12'!#REF!</definedName>
    <definedName name="CR7_08_07" localSheetId="13">'Раздел13'!#REF!</definedName>
    <definedName name="CR7_08_07" localSheetId="14">'Раздел14'!#REF!</definedName>
    <definedName name="CR7_08_08" localSheetId="10">'Раздел10'!#REF!</definedName>
    <definedName name="CR7_08_08" localSheetId="11">'Раздел11'!#REF!</definedName>
    <definedName name="CR7_08_08" localSheetId="12">'Раздел12'!#REF!</definedName>
    <definedName name="CR7_08_08" localSheetId="13">'Раздел13'!#REF!</definedName>
    <definedName name="CR7_08_08" localSheetId="14">'Раздел14'!#REF!</definedName>
    <definedName name="CR7_08_09" localSheetId="10">'Раздел10'!#REF!</definedName>
    <definedName name="CR7_08_09" localSheetId="11">'Раздел11'!#REF!</definedName>
    <definedName name="CR7_08_09" localSheetId="12">'Раздел12'!#REF!</definedName>
    <definedName name="CR7_08_09" localSheetId="13">'Раздел13'!#REF!</definedName>
    <definedName name="CR7_08_09" localSheetId="14">'Раздел14'!#REF!</definedName>
    <definedName name="CR7_09_01" localSheetId="10">'Раздел10'!#REF!</definedName>
    <definedName name="CR7_09_01" localSheetId="11">'Раздел11'!#REF!</definedName>
    <definedName name="CR7_09_01" localSheetId="12">'Раздел12'!#REF!</definedName>
    <definedName name="CR7_09_01" localSheetId="13">'Раздел13'!#REF!</definedName>
    <definedName name="CR7_09_01" localSheetId="14">'Раздел14'!#REF!</definedName>
    <definedName name="CR7_09_01">'Раздел7'!$D$15</definedName>
    <definedName name="CR7_09_02" localSheetId="10">'Раздел10'!#REF!</definedName>
    <definedName name="CR7_09_02" localSheetId="11">'Раздел11'!#REF!</definedName>
    <definedName name="CR7_09_02" localSheetId="12">'Раздел12'!#REF!</definedName>
    <definedName name="CR7_09_02" localSheetId="13">'Раздел13'!#REF!</definedName>
    <definedName name="CR7_09_02" localSheetId="14">'Раздел14'!#REF!</definedName>
    <definedName name="CR7_09_02">'Раздел7'!$E$15</definedName>
    <definedName name="CR7_09_03" localSheetId="10">'Раздел10'!#REF!</definedName>
    <definedName name="CR7_09_03" localSheetId="11">'Раздел11'!#REF!</definedName>
    <definedName name="CR7_09_03" localSheetId="12">'Раздел12'!#REF!</definedName>
    <definedName name="CR7_09_03" localSheetId="13">'Раздел13'!#REF!</definedName>
    <definedName name="CR7_09_03" localSheetId="14">'Раздел14'!#REF!</definedName>
    <definedName name="CR7_09_03">'Раздел7'!$F$15</definedName>
    <definedName name="CR7_09_04" localSheetId="10">'Раздел10'!#REF!</definedName>
    <definedName name="CR7_09_04" localSheetId="11">'Раздел11'!#REF!</definedName>
    <definedName name="CR7_09_04" localSheetId="12">'Раздел12'!#REF!</definedName>
    <definedName name="CR7_09_04" localSheetId="13">'Раздел13'!#REF!</definedName>
    <definedName name="CR7_09_04" localSheetId="14">'Раздел14'!#REF!</definedName>
    <definedName name="CR7_09_04">'Раздел7'!$G$15</definedName>
    <definedName name="CR7_09_05" localSheetId="10">'Раздел10'!#REF!</definedName>
    <definedName name="CR7_09_05" localSheetId="11">'Раздел11'!#REF!</definedName>
    <definedName name="CR7_09_05" localSheetId="12">'Раздел12'!#REF!</definedName>
    <definedName name="CR7_09_05" localSheetId="13">'Раздел13'!#REF!</definedName>
    <definedName name="CR7_09_05" localSheetId="14">'Раздел14'!#REF!</definedName>
    <definedName name="CR7_09_06" localSheetId="10">'Раздел10'!#REF!</definedName>
    <definedName name="CR7_09_06" localSheetId="11">'Раздел11'!#REF!</definedName>
    <definedName name="CR7_09_06" localSheetId="12">'Раздел12'!#REF!</definedName>
    <definedName name="CR7_09_06" localSheetId="13">'Раздел13'!#REF!</definedName>
    <definedName name="CR7_09_06" localSheetId="14">'Раздел14'!#REF!</definedName>
    <definedName name="CR7_09_07" localSheetId="10">'Раздел10'!#REF!</definedName>
    <definedName name="CR7_09_07" localSheetId="11">'Раздел11'!#REF!</definedName>
    <definedName name="CR7_09_07" localSheetId="12">'Раздел12'!#REF!</definedName>
    <definedName name="CR7_09_07" localSheetId="13">'Раздел13'!#REF!</definedName>
    <definedName name="CR7_09_07" localSheetId="14">'Раздел14'!#REF!</definedName>
    <definedName name="CR7_09_08" localSheetId="10">'Раздел10'!#REF!</definedName>
    <definedName name="CR7_09_08" localSheetId="11">'Раздел11'!#REF!</definedName>
    <definedName name="CR7_09_08" localSheetId="12">'Раздел12'!#REF!</definedName>
    <definedName name="CR7_09_08" localSheetId="13">'Раздел13'!#REF!</definedName>
    <definedName name="CR7_09_08" localSheetId="14">'Раздел14'!#REF!</definedName>
    <definedName name="CR7_09_09" localSheetId="10">'Раздел10'!#REF!</definedName>
    <definedName name="CR7_09_09" localSheetId="11">'Раздел11'!#REF!</definedName>
    <definedName name="CR7_09_09" localSheetId="12">'Раздел12'!#REF!</definedName>
    <definedName name="CR7_09_09" localSheetId="13">'Раздел13'!#REF!</definedName>
    <definedName name="CR7_09_09" localSheetId="14">'Раздел14'!#REF!</definedName>
    <definedName name="CR7_10_01" localSheetId="10">'Раздел10'!#REF!</definedName>
    <definedName name="CR7_10_01" localSheetId="11">'Раздел11'!#REF!</definedName>
    <definedName name="CR7_10_01" localSheetId="12">'Раздел12'!#REF!</definedName>
    <definedName name="CR7_10_01" localSheetId="13">'Раздел13'!#REF!</definedName>
    <definedName name="CR7_10_01" localSheetId="14">'Раздел14'!#REF!</definedName>
    <definedName name="CR7_10_02" localSheetId="10">'Раздел10'!#REF!</definedName>
    <definedName name="CR7_10_02" localSheetId="11">'Раздел11'!#REF!</definedName>
    <definedName name="CR7_10_02" localSheetId="12">'Раздел12'!#REF!</definedName>
    <definedName name="CR7_10_02" localSheetId="13">'Раздел13'!#REF!</definedName>
    <definedName name="CR7_10_02" localSheetId="14">'Раздел14'!#REF!</definedName>
    <definedName name="CR7_10_03" localSheetId="10">'Раздел10'!#REF!</definedName>
    <definedName name="CR7_10_03" localSheetId="11">'Раздел11'!#REF!</definedName>
    <definedName name="CR7_10_03" localSheetId="12">'Раздел12'!#REF!</definedName>
    <definedName name="CR7_10_03" localSheetId="13">'Раздел13'!#REF!</definedName>
    <definedName name="CR7_10_03" localSheetId="14">'Раздел14'!#REF!</definedName>
    <definedName name="CR7_10_04" localSheetId="10">'Раздел10'!#REF!</definedName>
    <definedName name="CR7_10_04" localSheetId="11">'Раздел11'!#REF!</definedName>
    <definedName name="CR7_10_04" localSheetId="12">'Раздел12'!#REF!</definedName>
    <definedName name="CR7_10_04" localSheetId="13">'Раздел13'!#REF!</definedName>
    <definedName name="CR7_10_04" localSheetId="14">'Раздел14'!#REF!</definedName>
    <definedName name="CR7_10_05" localSheetId="10">'Раздел10'!#REF!</definedName>
    <definedName name="CR7_10_05" localSheetId="11">'Раздел11'!#REF!</definedName>
    <definedName name="CR7_10_05" localSheetId="12">'Раздел12'!#REF!</definedName>
    <definedName name="CR7_10_05" localSheetId="13">'Раздел13'!#REF!</definedName>
    <definedName name="CR7_10_05" localSheetId="14">'Раздел14'!#REF!</definedName>
    <definedName name="CR7_10_06" localSheetId="10">'Раздел10'!#REF!</definedName>
    <definedName name="CR7_10_06" localSheetId="11">'Раздел11'!#REF!</definedName>
    <definedName name="CR7_10_06" localSheetId="12">'Раздел12'!#REF!</definedName>
    <definedName name="CR7_10_06" localSheetId="13">'Раздел13'!#REF!</definedName>
    <definedName name="CR7_10_06" localSheetId="14">'Раздел14'!#REF!</definedName>
    <definedName name="CR7_10_07" localSheetId="10">'Раздел10'!#REF!</definedName>
    <definedName name="CR7_10_07" localSheetId="11">'Раздел11'!#REF!</definedName>
    <definedName name="CR7_10_07" localSheetId="12">'Раздел12'!#REF!</definedName>
    <definedName name="CR7_10_07" localSheetId="13">'Раздел13'!#REF!</definedName>
    <definedName name="CR7_10_07" localSheetId="14">'Раздел14'!#REF!</definedName>
    <definedName name="CR7_10_08" localSheetId="10">'Раздел10'!#REF!</definedName>
    <definedName name="CR7_10_08" localSheetId="11">'Раздел11'!#REF!</definedName>
    <definedName name="CR7_10_08" localSheetId="12">'Раздел12'!#REF!</definedName>
    <definedName name="CR7_10_08" localSheetId="13">'Раздел13'!#REF!</definedName>
    <definedName name="CR7_10_08" localSheetId="14">'Раздел14'!#REF!</definedName>
    <definedName name="CR7_10_09" localSheetId="10">'Раздел10'!#REF!</definedName>
    <definedName name="CR7_10_09" localSheetId="11">'Раздел11'!#REF!</definedName>
    <definedName name="CR7_10_09" localSheetId="12">'Раздел12'!#REF!</definedName>
    <definedName name="CR7_10_09" localSheetId="13">'Раздел13'!#REF!</definedName>
    <definedName name="CR7_10_09" localSheetId="14">'Раздел14'!#REF!</definedName>
    <definedName name="CR7_11_01" localSheetId="10">'Раздел10'!#REF!</definedName>
    <definedName name="CR7_11_01" localSheetId="11">'Раздел11'!#REF!</definedName>
    <definedName name="CR7_11_01" localSheetId="12">'Раздел12'!#REF!</definedName>
    <definedName name="CR7_11_01" localSheetId="13">'Раздел13'!#REF!</definedName>
    <definedName name="CR7_11_01" localSheetId="14">'Раздел14'!#REF!</definedName>
    <definedName name="CR7_11_02" localSheetId="10">'Раздел10'!#REF!</definedName>
    <definedName name="CR7_11_02" localSheetId="11">'Раздел11'!#REF!</definedName>
    <definedName name="CR7_11_02" localSheetId="12">'Раздел12'!#REF!</definedName>
    <definedName name="CR7_11_02" localSheetId="13">'Раздел13'!#REF!</definedName>
    <definedName name="CR7_11_02" localSheetId="14">'Раздел14'!#REF!</definedName>
    <definedName name="CR7_11_03" localSheetId="10">'Раздел10'!#REF!</definedName>
    <definedName name="CR7_11_03" localSheetId="11">'Раздел11'!#REF!</definedName>
    <definedName name="CR7_11_03" localSheetId="12">'Раздел12'!#REF!</definedName>
    <definedName name="CR7_11_03" localSheetId="13">'Раздел13'!#REF!</definedName>
    <definedName name="CR7_11_03" localSheetId="14">'Раздел14'!#REF!</definedName>
    <definedName name="CR7_11_04" localSheetId="10">'Раздел10'!#REF!</definedName>
    <definedName name="CR7_11_04" localSheetId="11">'Раздел11'!#REF!</definedName>
    <definedName name="CR7_11_04" localSheetId="12">'Раздел12'!#REF!</definedName>
    <definedName name="CR7_11_04" localSheetId="13">'Раздел13'!#REF!</definedName>
    <definedName name="CR7_11_04" localSheetId="14">'Раздел14'!#REF!</definedName>
    <definedName name="CR7_11_05" localSheetId="10">'Раздел10'!#REF!</definedName>
    <definedName name="CR7_11_05" localSheetId="11">'Раздел11'!#REF!</definedName>
    <definedName name="CR7_11_05" localSheetId="12">'Раздел12'!#REF!</definedName>
    <definedName name="CR7_11_05" localSheetId="13">'Раздел13'!#REF!</definedName>
    <definedName name="CR7_11_05" localSheetId="14">'Раздел14'!#REF!</definedName>
    <definedName name="CR7_11_06" localSheetId="10">'Раздел10'!#REF!</definedName>
    <definedName name="CR7_11_06" localSheetId="11">'Раздел11'!#REF!</definedName>
    <definedName name="CR7_11_06" localSheetId="12">'Раздел12'!#REF!</definedName>
    <definedName name="CR7_11_06" localSheetId="13">'Раздел13'!#REF!</definedName>
    <definedName name="CR7_11_06" localSheetId="14">'Раздел14'!#REF!</definedName>
    <definedName name="CR7_11_07" localSheetId="10">'Раздел10'!#REF!</definedName>
    <definedName name="CR7_11_07" localSheetId="11">'Раздел11'!#REF!</definedName>
    <definedName name="CR7_11_07" localSheetId="12">'Раздел12'!#REF!</definedName>
    <definedName name="CR7_11_07" localSheetId="13">'Раздел13'!#REF!</definedName>
    <definedName name="CR7_11_07" localSheetId="14">'Раздел14'!#REF!</definedName>
    <definedName name="CR7_11_08" localSheetId="10">'Раздел10'!#REF!</definedName>
    <definedName name="CR7_11_08" localSheetId="11">'Раздел11'!#REF!</definedName>
    <definedName name="CR7_11_08" localSheetId="12">'Раздел12'!#REF!</definedName>
    <definedName name="CR7_11_08" localSheetId="13">'Раздел13'!#REF!</definedName>
    <definedName name="CR7_11_08" localSheetId="14">'Раздел14'!#REF!</definedName>
    <definedName name="CR7_11_09" localSheetId="10">'Раздел10'!#REF!</definedName>
    <definedName name="CR7_11_09" localSheetId="11">'Раздел11'!#REF!</definedName>
    <definedName name="CR7_11_09" localSheetId="12">'Раздел12'!#REF!</definedName>
    <definedName name="CR7_11_09" localSheetId="13">'Раздел13'!#REF!</definedName>
    <definedName name="CR7_11_09" localSheetId="14">'Раздел14'!#REF!</definedName>
    <definedName name="CR7_12_01" localSheetId="10">'Раздел10'!#REF!</definedName>
    <definedName name="CR7_12_01" localSheetId="11">'Раздел11'!#REF!</definedName>
    <definedName name="CR7_12_01" localSheetId="12">'Раздел12'!#REF!</definedName>
    <definedName name="CR7_12_01" localSheetId="13">'Раздел13'!#REF!</definedName>
    <definedName name="CR7_12_01" localSheetId="14">'Раздел14'!#REF!</definedName>
    <definedName name="CR7_12_02" localSheetId="10">'Раздел10'!#REF!</definedName>
    <definedName name="CR7_12_02" localSheetId="11">'Раздел11'!#REF!</definedName>
    <definedName name="CR7_12_02" localSheetId="12">'Раздел12'!#REF!</definedName>
    <definedName name="CR7_12_02" localSheetId="13">'Раздел13'!#REF!</definedName>
    <definedName name="CR7_12_02" localSheetId="14">'Раздел14'!#REF!</definedName>
    <definedName name="CR7_12_03" localSheetId="10">'Раздел10'!#REF!</definedName>
    <definedName name="CR7_12_03" localSheetId="11">'Раздел11'!#REF!</definedName>
    <definedName name="CR7_12_03" localSheetId="12">'Раздел12'!#REF!</definedName>
    <definedName name="CR7_12_03" localSheetId="13">'Раздел13'!#REF!</definedName>
    <definedName name="CR7_12_03" localSheetId="14">'Раздел14'!#REF!</definedName>
    <definedName name="CR7_12_04" localSheetId="10">'Раздел10'!#REF!</definedName>
    <definedName name="CR7_12_04" localSheetId="11">'Раздел11'!#REF!</definedName>
    <definedName name="CR7_12_04" localSheetId="12">'Раздел12'!#REF!</definedName>
    <definedName name="CR7_12_04" localSheetId="13">'Раздел13'!#REF!</definedName>
    <definedName name="CR7_12_04" localSheetId="14">'Раздел14'!#REF!</definedName>
    <definedName name="CR7_12_05" localSheetId="10">'Раздел10'!#REF!</definedName>
    <definedName name="CR7_12_05" localSheetId="11">'Раздел11'!#REF!</definedName>
    <definedName name="CR7_12_05" localSheetId="12">'Раздел12'!#REF!</definedName>
    <definedName name="CR7_12_05" localSheetId="13">'Раздел13'!#REF!</definedName>
    <definedName name="CR7_12_05" localSheetId="14">'Раздел14'!#REF!</definedName>
    <definedName name="CR7_12_06" localSheetId="10">'Раздел10'!#REF!</definedName>
    <definedName name="CR7_12_06" localSheetId="11">'Раздел11'!#REF!</definedName>
    <definedName name="CR7_12_06" localSheetId="12">'Раздел12'!#REF!</definedName>
    <definedName name="CR7_12_06" localSheetId="13">'Раздел13'!#REF!</definedName>
    <definedName name="CR7_12_06" localSheetId="14">'Раздел14'!#REF!</definedName>
    <definedName name="CR7_12_07" localSheetId="10">'Раздел10'!#REF!</definedName>
    <definedName name="CR7_12_07" localSheetId="11">'Раздел11'!#REF!</definedName>
    <definedName name="CR7_12_07" localSheetId="12">'Раздел12'!#REF!</definedName>
    <definedName name="CR7_12_07" localSheetId="13">'Раздел13'!#REF!</definedName>
    <definedName name="CR7_12_07" localSheetId="14">'Раздел14'!#REF!</definedName>
    <definedName name="CR7_12_08" localSheetId="10">'Раздел10'!#REF!</definedName>
    <definedName name="CR7_12_08" localSheetId="11">'Раздел11'!#REF!</definedName>
    <definedName name="CR7_12_08" localSheetId="12">'Раздел12'!#REF!</definedName>
    <definedName name="CR7_12_08" localSheetId="13">'Раздел13'!#REF!</definedName>
    <definedName name="CR7_12_08" localSheetId="14">'Раздел14'!#REF!</definedName>
    <definedName name="CR7_12_09" localSheetId="10">'Раздел10'!#REF!</definedName>
    <definedName name="CR7_12_09" localSheetId="11">'Раздел11'!#REF!</definedName>
    <definedName name="CR7_12_09" localSheetId="12">'Раздел12'!#REF!</definedName>
    <definedName name="CR7_12_09" localSheetId="13">'Раздел13'!#REF!</definedName>
    <definedName name="CR7_12_09" localSheetId="14">'Раздел14'!#REF!</definedName>
    <definedName name="CR7_13_01" localSheetId="10">'Раздел10'!#REF!</definedName>
    <definedName name="CR7_13_01" localSheetId="11">'Раздел11'!#REF!</definedName>
    <definedName name="CR7_13_01" localSheetId="12">'Раздел12'!#REF!</definedName>
    <definedName name="CR7_13_01" localSheetId="13">'Раздел13'!#REF!</definedName>
    <definedName name="CR7_13_01" localSheetId="14">'Раздел14'!#REF!</definedName>
    <definedName name="CR7_13_02" localSheetId="10">'Раздел10'!#REF!</definedName>
    <definedName name="CR7_13_02" localSheetId="11">'Раздел11'!#REF!</definedName>
    <definedName name="CR7_13_02" localSheetId="12">'Раздел12'!#REF!</definedName>
    <definedName name="CR7_13_02" localSheetId="13">'Раздел13'!#REF!</definedName>
    <definedName name="CR7_13_02" localSheetId="14">'Раздел14'!#REF!</definedName>
    <definedName name="CR7_13_03" localSheetId="10">'Раздел10'!#REF!</definedName>
    <definedName name="CR7_13_03" localSheetId="11">'Раздел11'!#REF!</definedName>
    <definedName name="CR7_13_03" localSheetId="12">'Раздел12'!#REF!</definedName>
    <definedName name="CR7_13_03" localSheetId="13">'Раздел13'!#REF!</definedName>
    <definedName name="CR7_13_03" localSheetId="14">'Раздел14'!#REF!</definedName>
    <definedName name="CR7_13_04" localSheetId="10">'Раздел10'!#REF!</definedName>
    <definedName name="CR7_13_04" localSheetId="11">'Раздел11'!#REF!</definedName>
    <definedName name="CR7_13_04" localSheetId="12">'Раздел12'!#REF!</definedName>
    <definedName name="CR7_13_04" localSheetId="13">'Раздел13'!#REF!</definedName>
    <definedName name="CR7_13_04" localSheetId="14">'Раздел14'!#REF!</definedName>
    <definedName name="CR7_13_05" localSheetId="10">'Раздел10'!#REF!</definedName>
    <definedName name="CR7_13_05" localSheetId="11">'Раздел11'!#REF!</definedName>
    <definedName name="CR7_13_05" localSheetId="12">'Раздел12'!#REF!</definedName>
    <definedName name="CR7_13_05" localSheetId="13">'Раздел13'!#REF!</definedName>
    <definedName name="CR7_13_05" localSheetId="14">'Раздел14'!#REF!</definedName>
    <definedName name="CR7_13_06" localSheetId="10">'Раздел10'!#REF!</definedName>
    <definedName name="CR7_13_06" localSheetId="11">'Раздел11'!#REF!</definedName>
    <definedName name="CR7_13_06" localSheetId="12">'Раздел12'!#REF!</definedName>
    <definedName name="CR7_13_06" localSheetId="13">'Раздел13'!#REF!</definedName>
    <definedName name="CR7_13_06" localSheetId="14">'Раздел14'!#REF!</definedName>
    <definedName name="CR7_13_07" localSheetId="10">'Раздел10'!#REF!</definedName>
    <definedName name="CR7_13_07" localSheetId="11">'Раздел11'!#REF!</definedName>
    <definedName name="CR7_13_07" localSheetId="12">'Раздел12'!#REF!</definedName>
    <definedName name="CR7_13_07" localSheetId="13">'Раздел13'!#REF!</definedName>
    <definedName name="CR7_13_07" localSheetId="14">'Раздел14'!#REF!</definedName>
    <definedName name="CR7_13_08" localSheetId="10">'Раздел10'!#REF!</definedName>
    <definedName name="CR7_13_08" localSheetId="11">'Раздел11'!#REF!</definedName>
    <definedName name="CR7_13_08" localSheetId="12">'Раздел12'!#REF!</definedName>
    <definedName name="CR7_13_08" localSheetId="13">'Раздел13'!#REF!</definedName>
    <definedName name="CR7_13_08" localSheetId="14">'Раздел14'!#REF!</definedName>
    <definedName name="CR7_13_09" localSheetId="10">'Раздел10'!#REF!</definedName>
    <definedName name="CR7_13_09" localSheetId="11">'Раздел11'!#REF!</definedName>
    <definedName name="CR7_13_09" localSheetId="12">'Раздел12'!#REF!</definedName>
    <definedName name="CR7_13_09" localSheetId="13">'Раздел13'!#REF!</definedName>
    <definedName name="CR7_13_09" localSheetId="14">'Раздел14'!#REF!</definedName>
    <definedName name="CR7_14_01" localSheetId="10">'Раздел10'!#REF!</definedName>
    <definedName name="CR7_14_01" localSheetId="11">'Раздел11'!#REF!</definedName>
    <definedName name="CR7_14_01" localSheetId="12">'Раздел12'!#REF!</definedName>
    <definedName name="CR7_14_01" localSheetId="13">'Раздел13'!#REF!</definedName>
    <definedName name="CR7_14_01" localSheetId="14">'Раздел14'!#REF!</definedName>
    <definedName name="CR7_15_01" localSheetId="10">'Раздел10'!#REF!</definedName>
    <definedName name="CR7_15_01" localSheetId="11">'Раздел11'!#REF!</definedName>
    <definedName name="CR7_15_01" localSheetId="12">'Раздел12'!#REF!</definedName>
    <definedName name="CR7_15_01" localSheetId="13">'Раздел13'!#REF!</definedName>
    <definedName name="CR7_15_01" localSheetId="14">'Раздел14'!#REF!</definedName>
    <definedName name="CR7_16_01" localSheetId="10">'Раздел10'!#REF!</definedName>
    <definedName name="CR7_16_01" localSheetId="11">'Раздел11'!#REF!</definedName>
    <definedName name="CR7_16_01" localSheetId="12">'Раздел12'!#REF!</definedName>
    <definedName name="CR7_16_01" localSheetId="13">'Раздел13'!#REF!</definedName>
    <definedName name="CR7_16_01" localSheetId="14">'Раздел14'!#REF!</definedName>
    <definedName name="CR7_17_01" localSheetId="10">'Раздел10'!#REF!</definedName>
    <definedName name="CR7_17_01" localSheetId="11">'Раздел11'!#REF!</definedName>
    <definedName name="CR7_17_01" localSheetId="12">'Раздел12'!#REF!</definedName>
    <definedName name="CR7_17_01" localSheetId="13">'Раздел13'!#REF!</definedName>
    <definedName name="CR7_17_01" localSheetId="14">'Раздел14'!#REF!</definedName>
    <definedName name="CR7_18_01" localSheetId="10">'Раздел10'!#REF!</definedName>
    <definedName name="CR7_18_01" localSheetId="11">'Раздел11'!#REF!</definedName>
    <definedName name="CR7_18_01" localSheetId="12">'Раздел12'!#REF!</definedName>
    <definedName name="CR7_18_01" localSheetId="13">'Раздел13'!#REF!</definedName>
    <definedName name="CR7_18_01" localSheetId="14">'Раздел14'!#REF!</definedName>
    <definedName name="CR7_19_01" localSheetId="10">'Раздел10'!#REF!</definedName>
    <definedName name="CR7_19_01" localSheetId="11">'Раздел11'!#REF!</definedName>
    <definedName name="CR7_19_01" localSheetId="12">'Раздел12'!#REF!</definedName>
    <definedName name="CR7_19_01" localSheetId="13">'Раздел13'!#REF!</definedName>
    <definedName name="CR7_19_01" localSheetId="14">'Раздел14'!#REF!</definedName>
    <definedName name="CR7_20_01" localSheetId="10">'Раздел10'!#REF!</definedName>
    <definedName name="CR7_20_01" localSheetId="11">'Раздел11'!#REF!</definedName>
    <definedName name="CR7_20_01" localSheetId="12">'Раздел12'!#REF!</definedName>
    <definedName name="CR7_20_01" localSheetId="13">'Раздел13'!#REF!</definedName>
    <definedName name="CR7_20_01" localSheetId="14">'Раздел14'!#REF!</definedName>
    <definedName name="CR7_21_01" localSheetId="10">'Раздел10'!#REF!</definedName>
    <definedName name="CR7_21_01" localSheetId="11">'Раздел11'!#REF!</definedName>
    <definedName name="CR7_21_01" localSheetId="12">'Раздел12'!#REF!</definedName>
    <definedName name="CR7_21_01" localSheetId="13">'Раздел13'!#REF!</definedName>
    <definedName name="CR7_21_01" localSheetId="14">'Раздел14'!#REF!</definedName>
    <definedName name="CR7_22_01" localSheetId="10">'Раздел10'!#REF!</definedName>
    <definedName name="CR7_22_01" localSheetId="11">'Раздел11'!#REF!</definedName>
    <definedName name="CR7_22_01" localSheetId="12">'Раздел12'!#REF!</definedName>
    <definedName name="CR7_22_01" localSheetId="13">'Раздел13'!#REF!</definedName>
    <definedName name="CR7_22_01" localSheetId="14">'Раздел14'!#REF!</definedName>
    <definedName name="CR7_23_01" localSheetId="10">'Раздел10'!#REF!</definedName>
    <definedName name="CR7_23_01" localSheetId="11">'Раздел11'!#REF!</definedName>
    <definedName name="CR7_23_01" localSheetId="12">'Раздел12'!#REF!</definedName>
    <definedName name="CR7_23_01" localSheetId="13">'Раздел13'!#REF!</definedName>
    <definedName name="CR7_23_01" localSheetId="14">'Раздел14'!#REF!</definedName>
    <definedName name="CR7_24_01" localSheetId="10">'Раздел10'!#REF!</definedName>
    <definedName name="CR7_24_01" localSheetId="11">'Раздел11'!#REF!</definedName>
    <definedName name="CR7_24_01" localSheetId="12">'Раздел12'!#REF!</definedName>
    <definedName name="CR7_24_01" localSheetId="13">'Раздел13'!#REF!</definedName>
    <definedName name="CR7_24_01" localSheetId="14">'Раздел14'!#REF!</definedName>
    <definedName name="CR7_25_01" localSheetId="10">'Раздел10'!#REF!</definedName>
    <definedName name="CR7_25_01" localSheetId="11">'Раздел11'!#REF!</definedName>
    <definedName name="CR7_25_01" localSheetId="12">'Раздел12'!#REF!</definedName>
    <definedName name="CR7_25_01" localSheetId="13">'Раздел13'!#REF!</definedName>
    <definedName name="CR7_25_01" localSheetId="14">'Раздел14'!#REF!</definedName>
    <definedName name="CR8_01_01">#REF!</definedName>
    <definedName name="CR8_01_02" localSheetId="15">'[1]Раздел VIII'!#REF!</definedName>
    <definedName name="CR8_01_02" localSheetId="16">'[1]Раздел VIII'!#REF!</definedName>
    <definedName name="CR8_01_02" localSheetId="17">'[1]Раздел VIII'!#REF!</definedName>
    <definedName name="CR8_01_02" localSheetId="0">'[1]Раздел VIII'!#REF!</definedName>
    <definedName name="CR8_01_02">#REF!</definedName>
    <definedName name="CR8_01_03" localSheetId="15">'[1]Раздел VIII'!#REF!</definedName>
    <definedName name="CR8_01_03" localSheetId="16">'[1]Раздел VIII'!#REF!</definedName>
    <definedName name="CR8_01_03" localSheetId="17">'[1]Раздел VIII'!#REF!</definedName>
    <definedName name="CR8_01_03" localSheetId="0">'[1]Раздел VIII'!#REF!</definedName>
    <definedName name="CR8_01_03">#REF!</definedName>
    <definedName name="CR8_01_04" localSheetId="15">'[1]Раздел VIII'!#REF!</definedName>
    <definedName name="CR8_01_04" localSheetId="16">'[1]Раздел VIII'!#REF!</definedName>
    <definedName name="CR8_01_04" localSheetId="17">'[1]Раздел VIII'!#REF!</definedName>
    <definedName name="CR8_01_04" localSheetId="0">'[1]Раздел VIII'!#REF!</definedName>
    <definedName name="CR8_01_04">#REF!</definedName>
    <definedName name="CR8_01_05" localSheetId="15">'[1]Раздел VIII'!#REF!</definedName>
    <definedName name="CR8_01_05" localSheetId="16">'[1]Раздел VIII'!#REF!</definedName>
    <definedName name="CR8_01_05" localSheetId="17">'[1]Раздел VIII'!#REF!</definedName>
    <definedName name="CR8_01_05" localSheetId="0">'[1]Раздел VIII'!#REF!</definedName>
    <definedName name="CR8_01_05">#REF!</definedName>
    <definedName name="CR8_01_06" localSheetId="15">'[1]Раздел VIII'!#REF!</definedName>
    <definedName name="CR8_01_06" localSheetId="16">'[1]Раздел VIII'!#REF!</definedName>
    <definedName name="CR8_01_06" localSheetId="17">'[1]Раздел VIII'!#REF!</definedName>
    <definedName name="CR8_01_06" localSheetId="0">'[1]Раздел VIII'!#REF!</definedName>
    <definedName name="CR8_01_06">#REF!</definedName>
    <definedName name="CR8_01_07" localSheetId="15">'[1]Раздел VIII'!#REF!</definedName>
    <definedName name="CR8_01_07" localSheetId="16">'[1]Раздел VIII'!#REF!</definedName>
    <definedName name="CR8_01_07" localSheetId="17">'[1]Раздел VIII'!#REF!</definedName>
    <definedName name="CR8_01_07" localSheetId="0">'[1]Раздел VIII'!#REF!</definedName>
    <definedName name="CR8_01_07">#REF!</definedName>
    <definedName name="CR8_01_08" localSheetId="15">'[1]Раздел VIII'!#REF!</definedName>
    <definedName name="CR8_01_08" localSheetId="16">'[1]Раздел VIII'!#REF!</definedName>
    <definedName name="CR8_01_08" localSheetId="17">'[1]Раздел VIII'!#REF!</definedName>
    <definedName name="CR8_01_08" localSheetId="0">'[1]Раздел VIII'!#REF!</definedName>
    <definedName name="CR8_01_08">#REF!</definedName>
    <definedName name="CR8_02_01">#REF!</definedName>
    <definedName name="CR8_02_02">#REF!</definedName>
    <definedName name="CR8_02_03">#REF!</definedName>
    <definedName name="CR8_02_04">#REF!</definedName>
    <definedName name="CR8_02_05">#REF!</definedName>
    <definedName name="CR8_02_06">#REF!</definedName>
    <definedName name="CR8_02_07">#REF!</definedName>
    <definedName name="CR8_02_08">#REF!</definedName>
    <definedName name="CR8_03_01">#REF!</definedName>
    <definedName name="CR8_03_02">#REF!</definedName>
    <definedName name="CR8_03_03">#REF!</definedName>
    <definedName name="CR8_03_04">#REF!</definedName>
    <definedName name="CR8_03_05">#REF!</definedName>
    <definedName name="CR8_03_06">#REF!</definedName>
    <definedName name="CR8_03_07">#REF!</definedName>
    <definedName name="CR8_03_08">#REF!</definedName>
    <definedName name="CR8_04_01">#REF!</definedName>
    <definedName name="CR8_04_02">#REF!</definedName>
    <definedName name="CR8_04_03">#REF!</definedName>
    <definedName name="CR8_04_04">#REF!</definedName>
    <definedName name="CR8_04_05">#REF!</definedName>
    <definedName name="CR8_04_06">#REF!</definedName>
    <definedName name="CR8_04_07">#REF!</definedName>
    <definedName name="CR8_04_08">#REF!</definedName>
    <definedName name="CR8_05_01">#REF!</definedName>
    <definedName name="CR8_05_02">#REF!</definedName>
    <definedName name="CR8_05_03">#REF!</definedName>
    <definedName name="CR8_05_04">#REF!</definedName>
    <definedName name="CR8_05_05">#REF!</definedName>
    <definedName name="CR8_05_06">#REF!</definedName>
    <definedName name="CR8_05_07">#REF!</definedName>
    <definedName name="CR8_05_08">#REF!</definedName>
    <definedName name="CR8_06_01">#REF!</definedName>
    <definedName name="CR8_06_02">#REF!</definedName>
    <definedName name="CR8_06_03">#REF!</definedName>
    <definedName name="CR8_06_04">#REF!</definedName>
    <definedName name="CR8_06_05">#REF!</definedName>
    <definedName name="CR8_06_06">#REF!</definedName>
    <definedName name="CR8_06_07">#REF!</definedName>
    <definedName name="CR8_06_08">#REF!</definedName>
    <definedName name="CR8_07_01">#REF!</definedName>
    <definedName name="CR8_08_01">#REF!</definedName>
    <definedName name="CR8_09_01">#REF!</definedName>
    <definedName name="CR8_10_01">#REF!</definedName>
    <definedName name="CR8_11_01">#REF!</definedName>
    <definedName name="CR8_12_01">#REF!</definedName>
    <definedName name="CR8_13_01">#REF!</definedName>
    <definedName name="CR8_14_01">#REF!</definedName>
    <definedName name="CR8_15_01">#REF!</definedName>
    <definedName name="CR8_16_01">#REF!</definedName>
    <definedName name="CR9_0_05">'[1]Раздел IX'!#REF!</definedName>
    <definedName name="CR9_01_01">'Раздел9'!$D$6</definedName>
    <definedName name="CR9_01_02" localSheetId="15">'[1]Раздел IX'!#REF!</definedName>
    <definedName name="CR9_01_02" localSheetId="16">'[1]Раздел IX'!#REF!</definedName>
    <definedName name="CR9_01_02" localSheetId="17">'[1]Раздел IX'!#REF!</definedName>
    <definedName name="CR9_01_02" localSheetId="0">'[1]Раздел IX'!#REF!</definedName>
    <definedName name="CR9_01_02">'Раздел9'!#REF!</definedName>
    <definedName name="CR9_01_03" localSheetId="15">'[1]Раздел IX'!#REF!</definedName>
    <definedName name="CR9_01_03" localSheetId="16">'[1]Раздел IX'!#REF!</definedName>
    <definedName name="CR9_01_03" localSheetId="17">'[1]Раздел IX'!#REF!</definedName>
    <definedName name="CR9_01_03" localSheetId="0">'[1]Раздел IX'!#REF!</definedName>
    <definedName name="CR9_01_03">'Раздел9'!$E$6</definedName>
    <definedName name="CR9_01_04" localSheetId="15">'[1]Раздел IX'!#REF!</definedName>
    <definedName name="CR9_01_04" localSheetId="16">'[1]Раздел IX'!#REF!</definedName>
    <definedName name="CR9_01_04" localSheetId="17">'[1]Раздел IX'!#REF!</definedName>
    <definedName name="CR9_01_04" localSheetId="0">'[1]Раздел IX'!#REF!</definedName>
    <definedName name="CR9_01_04">'Раздел9'!$F$6</definedName>
    <definedName name="CR9_01_05" localSheetId="15">'[1]Раздел IX'!#REF!</definedName>
    <definedName name="CR9_01_05" localSheetId="16">'[1]Раздел IX'!#REF!</definedName>
    <definedName name="CR9_01_05" localSheetId="17">'[1]Раздел IX'!#REF!</definedName>
    <definedName name="CR9_01_05" localSheetId="0">'[1]Раздел IX'!#REF!</definedName>
    <definedName name="CR9_01_05">'Раздел9'!#REF!</definedName>
    <definedName name="CR9_01_06" localSheetId="15">'[1]Раздел IX'!#REF!</definedName>
    <definedName name="CR9_01_06" localSheetId="16">'[1]Раздел IX'!#REF!</definedName>
    <definedName name="CR9_01_06" localSheetId="17">'[1]Раздел IX'!#REF!</definedName>
    <definedName name="CR9_01_06" localSheetId="0">'[1]Раздел IX'!#REF!</definedName>
    <definedName name="CR9_01_06">'Раздел9'!#REF!</definedName>
    <definedName name="CR9_01_07">'[1]Раздел IX'!#REF!</definedName>
    <definedName name="CR9_02_01">'Раздел9'!$C$7</definedName>
    <definedName name="CR9_02_02">'Раздел9'!$D$7</definedName>
    <definedName name="CR9_02_03">'Раздел9'!$E$7</definedName>
    <definedName name="CR9_02_04">'Раздел9'!$F$7</definedName>
    <definedName name="CR9_02_05">'Раздел9'!#REF!</definedName>
    <definedName name="CR9_02_06">'Раздел9'!#REF!</definedName>
    <definedName name="CR9_03_01">'Раздел9'!$C$8</definedName>
    <definedName name="CR9_03_02">'Раздел9'!$D$8</definedName>
    <definedName name="CR9_03_03">'Раздел9'!$E$8</definedName>
    <definedName name="CR9_03_04">'Раздел9'!$F$8</definedName>
    <definedName name="CR9_03_05">'Раздел9'!#REF!</definedName>
    <definedName name="CR9_03_06">'Раздел9'!#REF!</definedName>
    <definedName name="CR9_04_01">'Раздел9'!$C$10</definedName>
    <definedName name="CR9_04_02">'Раздел9'!$D$10</definedName>
    <definedName name="CR9_04_03">'Раздел9'!$E$10</definedName>
    <definedName name="CR9_04_04">'Раздел9'!$F$10</definedName>
    <definedName name="CR9_04_05">'Раздел9'!#REF!</definedName>
    <definedName name="CR9_04_06">'Раздел9'!#REF!</definedName>
    <definedName name="CR9_05_01">'Раздел9'!$C$11</definedName>
    <definedName name="CR9_05_02">'Раздел9'!$D$11</definedName>
    <definedName name="CR9_05_03">'Раздел9'!$E$11</definedName>
    <definedName name="CR9_05_04">'Раздел9'!$F$11</definedName>
    <definedName name="CR9_05_05">'Раздел9'!#REF!</definedName>
    <definedName name="CR9_05_06">'Раздел9'!#REF!</definedName>
    <definedName name="CR9_06_01">'Раздел9'!$C$12</definedName>
    <definedName name="CR9_06_02">'Раздел9'!$D$12</definedName>
    <definedName name="CR9_06_03">'Раздел9'!$E$12</definedName>
    <definedName name="CR9_06_04">'Раздел9'!$F$12</definedName>
    <definedName name="CR9_06_05">'Раздел9'!#REF!</definedName>
    <definedName name="CR9_06_06">'Раздел9'!#REF!</definedName>
    <definedName name="CR9_07_01">'Раздел9'!$C$13</definedName>
    <definedName name="CR9_07_02">'Раздел9'!$D$13</definedName>
    <definedName name="CR9_07_03">'Раздел9'!$E$13</definedName>
    <definedName name="CR9_07_04">'Раздел9'!$F$13</definedName>
    <definedName name="CR9_07_05">'Раздел9'!#REF!</definedName>
    <definedName name="CR9_07_06">'Раздел9'!#REF!</definedName>
    <definedName name="CR9_08_01">'Раздел9'!$E$18</definedName>
    <definedName name="CR9_09_01">'Раздел9'!#REF!</definedName>
    <definedName name="CR9_10_01">'Раздел9'!#REF!</definedName>
    <definedName name="PERIOD" localSheetId="0">'Титульный лист'!$B$9</definedName>
    <definedName name="PERIOD">#REF!</definedName>
    <definedName name="_xlnm.Print_Area" localSheetId="15">'Раздел 15'!$A$1:$F$22</definedName>
    <definedName name="_xlnm.Print_Area" localSheetId="16">'Раздел 16'!$A$1:$F$36</definedName>
    <definedName name="_xlnm.Print_Area" localSheetId="17">'Раздел 17'!$A$1:$F$31</definedName>
    <definedName name="_xlnm.Print_Area" localSheetId="1">'Раздел1'!$A$1:$H$49</definedName>
    <definedName name="_xlnm.Print_Area" localSheetId="10">'Раздел10'!$A$1:$G$17</definedName>
    <definedName name="_xlnm.Print_Area" localSheetId="11">'Раздел11'!$A$1:$G$24</definedName>
    <definedName name="_xlnm.Print_Area" localSheetId="12">'Раздел12'!$A$1:$G$15</definedName>
    <definedName name="_xlnm.Print_Area" localSheetId="13">'Раздел13'!$A$1:$F$19</definedName>
    <definedName name="_xlnm.Print_Area" localSheetId="14">'Раздел14'!$A$1:$F$26</definedName>
    <definedName name="_xlnm.Print_Area" localSheetId="2">'Раздел2'!$A$1:$H$34</definedName>
    <definedName name="_xlnm.Print_Area" localSheetId="3">'Раздел3'!$A$1:$H$12</definedName>
    <definedName name="_xlnm.Print_Area" localSheetId="4">'Раздел4'!$A$1:$F$39</definedName>
    <definedName name="_xlnm.Print_Area" localSheetId="5">'Раздел5'!$A$1:$G$41</definedName>
    <definedName name="_xlnm.Print_Area" localSheetId="6">'Раздел6'!$A$1:$G$28</definedName>
    <definedName name="_xlnm.Print_Area" localSheetId="7">'Раздел7'!$A$1:$G$17</definedName>
    <definedName name="_xlnm.Print_Area" localSheetId="8">'Раздел8'!$A$1:$K$35</definedName>
    <definedName name="_xlnm.Print_Area" localSheetId="9">'Раздел9'!$A$1:$G$19</definedName>
  </definedNames>
  <calcPr fullCalcOnLoad="1"/>
</workbook>
</file>

<file path=xl/sharedStrings.xml><?xml version="1.0" encoding="utf-8"?>
<sst xmlns="http://schemas.openxmlformats.org/spreadsheetml/2006/main" count="942" uniqueCount="384">
  <si>
    <t>XVI. Содействие безработным гражданам и членам их семей в переселении в другую местность на новое место жительства
 для трудоустройства по направлению органов службы занятости</t>
  </si>
  <si>
    <r>
      <t>Из строки 02:</t>
    </r>
    <r>
      <rPr>
        <sz val="10"/>
        <rFont val="Times New Roman"/>
        <family val="1"/>
      </rPr>
      <t xml:space="preserve"> переселившиеся в пределах субъекта Российской Федерации </t>
    </r>
  </si>
  <si>
    <r>
      <t>Из строки 02:</t>
    </r>
    <r>
      <rPr>
        <sz val="10"/>
        <rFont val="Times New Roman"/>
        <family val="1"/>
      </rPr>
      <t xml:space="preserve"> переселившиеся в другой  субъект Российской Федерации </t>
    </r>
  </si>
  <si>
    <r>
      <t>Из строки 11:</t>
    </r>
    <r>
      <rPr>
        <sz val="10"/>
        <rFont val="Times New Roman"/>
        <family val="1"/>
      </rPr>
      <t xml:space="preserve"> переселившиеся в пределах субъекта Российской Федерации </t>
    </r>
  </si>
  <si>
    <r>
      <t>Из строки 11:</t>
    </r>
    <r>
      <rPr>
        <sz val="10"/>
        <rFont val="Times New Roman"/>
        <family val="1"/>
      </rPr>
      <t xml:space="preserve"> переселившиеся в другой  субъект Российской Федерации </t>
    </r>
  </si>
  <si>
    <r>
      <t xml:space="preserve">Из строки 11 по возрасту: </t>
    </r>
    <r>
      <rPr>
        <sz val="10"/>
        <rFont val="Times New Roman"/>
        <family val="1"/>
      </rPr>
      <t xml:space="preserve"> 
18 - 29 лет </t>
    </r>
  </si>
  <si>
    <r>
      <t>Справочно:</t>
    </r>
    <r>
      <rPr>
        <sz val="10"/>
        <rFont val="Times New Roman"/>
        <family val="1"/>
      </rPr>
      <t xml:space="preserve"> Численность безработных граждан и их семей, переселившихся в другую местность на новое место жительства для трудоустройства по направлению органов службы занятости, которым была оказана финансовая поддержка (25)</t>
    </r>
  </si>
  <si>
    <t xml:space="preserve">                  в том числе:</t>
  </si>
  <si>
    <t>оплата стоимости проезда и провоза имущества безработного гражданина и членов его семьи к новому месту жительства (26)</t>
  </si>
  <si>
    <t>суточные расходы за время следования к новому месту жительства (27)</t>
  </si>
  <si>
    <t>единовременное пособие (28)</t>
  </si>
  <si>
    <t>XVII. Выдача заключений о привлечении и об использовании
иностранных работников</t>
  </si>
  <si>
    <t>из них получены заключения о целесообразности привлечения и   использования иностранных работников</t>
  </si>
  <si>
    <t>Государственное управление и обеспечение военной безопасности;  социальное страхование</t>
  </si>
  <si>
    <r>
      <t>Из строки 02 по видам экономической деятельности:                           (стр.02=сумме строк с 03 по 19)</t>
    </r>
    <r>
      <rPr>
        <sz val="10"/>
        <rFont val="Times New Roman"/>
        <family val="1"/>
      </rPr>
      <t xml:space="preserve">                                                                                Сельское хозяйство, охота и лесное хозяйство</t>
    </r>
  </si>
  <si>
    <t xml:space="preserve">Приказ Росстата
Об утверждении формы
от    № 
О внесении изменений (при наличии)
от_______№______
квартальная
</t>
  </si>
  <si>
    <t>если не 0, то данные заменить в отчетах: Опер и Вак</t>
  </si>
  <si>
    <r>
      <t>Справочно:</t>
    </r>
    <r>
      <rPr>
        <sz val="10"/>
        <rFont val="Times New Roman"/>
        <family val="1"/>
      </rPr>
      <t xml:space="preserve"> Средний период временного трудоустройства (11)</t>
    </r>
  </si>
  <si>
    <r>
      <t>Из строки 01 по отдельным категориям:</t>
    </r>
    <r>
      <rPr>
        <sz val="10"/>
        <rFont val="Times New Roman"/>
        <family val="1"/>
      </rPr>
      <t xml:space="preserve">
учащиеся</t>
    </r>
  </si>
  <si>
    <t xml:space="preserve">   граждане, уволенные в связи с ликвидацией организации, либо прекращением деятельности индивидуальным предпринимателем, сокращением численности или штата работников организации, индивидуального предпринимателя  </t>
  </si>
  <si>
    <t>VIII. Профессиональное обучение (профобучение) и дополнительное профессиональное образование (ДПО)</t>
  </si>
  <si>
    <t>Приступили к профобучению, получению ДПО</t>
  </si>
  <si>
    <t xml:space="preserve">из них по предложению органов службы занятости
</t>
  </si>
  <si>
    <t>Завершили профобучение, получили ДПО</t>
  </si>
  <si>
    <t>профессиональную подготовку</t>
  </si>
  <si>
    <t>перепод
готовку</t>
  </si>
  <si>
    <t>Трудоустроено из числа завершивших профобучение, получивших ДПО в предыдущем периоде</t>
  </si>
  <si>
    <t>Проходят профобучение, получают ДПО на конец отчетного периода</t>
  </si>
  <si>
    <t>Оптовая и розничная торговля; ремонт автотранспортных средств, мотоциклов, бытовых изделий и предметов личного использования</t>
  </si>
  <si>
    <t>(должность)</t>
  </si>
  <si>
    <t>(номер контактного телефона)</t>
  </si>
  <si>
    <t>__________________</t>
  </si>
  <si>
    <t>_________________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</si>
  <si>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
</t>
  </si>
  <si>
    <t>СВЕДЕНИЯ О ПРЕДОСТАВЛЕНИИ ГОСУДАРСТВЕННЫХ УСЛУГ
 В ОБЛАСТИ СОДЕЙСТВИЯ ЗАНЯТОСТИ НАСЕЛЕНИЯ</t>
  </si>
  <si>
    <t xml:space="preserve"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
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
</t>
  </si>
  <si>
    <t xml:space="preserve">государственные учреждения службы занятости населения:
- органам исполнительной власти субъектов Российской Федерации, 
  осуществляющим полномочия в области содействия занятости населения;
- территориальному органу Росстата в субъектах Российской Федерации
  по установленному им адресу
органы исполнительной власти субъектов Российской Федерации, осуществляющие  полномочия в области содействия занятости населения:
- Роструду;
- территориальному органу Росстата в субъекте Российской Федерации 
  по установленному им адресу
 </t>
  </si>
  <si>
    <t xml:space="preserve">7 числа после отчетного периода
15 числа после отчетного периода
</t>
  </si>
  <si>
    <t xml:space="preserve"> Форма № 2-Т (трудоустройство)
</t>
  </si>
  <si>
    <t xml:space="preserve">министерства (ведомости)
органа управления
по ОКОГУ
</t>
  </si>
  <si>
    <t>0606001</t>
  </si>
  <si>
    <t>ФЕДЕРАЛЬНОЕ ГОСУДАРСТВЕННОЕ СТАТИСТИЧЕСКОЕ НАБЛЮДЕНИЕ</t>
  </si>
  <si>
    <t>КОНФИДЕНЦИАЛЬНОСТЬ ГАРАНТИРУЕТСЯ ПОЛУЧАТЕЛЕМ ИНФОРМАЦИИ</t>
  </si>
  <si>
    <t>Представляют:</t>
  </si>
  <si>
    <t>Сроки представления</t>
  </si>
  <si>
    <t>Код
формы 
по ОКУД</t>
  </si>
  <si>
    <t>Код</t>
  </si>
  <si>
    <t>Код по ОКЕИ: человек - 792</t>
  </si>
  <si>
    <t>№
строки</t>
  </si>
  <si>
    <t>Б</t>
  </si>
  <si>
    <t>А</t>
  </si>
  <si>
    <t>Всего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</si>
  <si>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</si>
  <si>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</si>
  <si>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</si>
  <si>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</si>
  <si>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</si>
  <si>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</si>
  <si>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</si>
  <si>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</si>
  <si>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</si>
  <si>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</si>
  <si>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</si>
  <si>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</si>
  <si>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</si>
  <si>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</si>
  <si>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</si>
  <si>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</si>
  <si>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</si>
  <si>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</si>
  <si>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</si>
  <si>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</si>
  <si>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</si>
  <si>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</si>
  <si>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</si>
  <si>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</si>
  <si>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Справочно:</t>
  </si>
  <si>
    <t>25</t>
  </si>
  <si>
    <t>26</t>
  </si>
  <si>
    <t>27</t>
  </si>
  <si>
    <t>28</t>
  </si>
  <si>
    <t>29</t>
  </si>
  <si>
    <t>30</t>
  </si>
  <si>
    <t>(Ф.И.О.)</t>
  </si>
  <si>
    <t>(подпись)</t>
  </si>
  <si>
    <t>(дата составления документа)</t>
  </si>
  <si>
    <t>(нарастающим итогом)</t>
  </si>
  <si>
    <t>№ строки</t>
  </si>
  <si>
    <t>беженцы и вынужденные переселенцы</t>
  </si>
  <si>
    <t>человек</t>
  </si>
  <si>
    <t>женщины</t>
  </si>
  <si>
    <t>в том числе:</t>
  </si>
  <si>
    <t>№ 
строки</t>
  </si>
  <si>
    <t>имеющие среднее профессиональное образование</t>
  </si>
  <si>
    <t>25-29 лет</t>
  </si>
  <si>
    <t>Код по ОКЕИ: человек - 792, единица - 642</t>
  </si>
  <si>
    <t>Заявлено в течение отчетного периода</t>
  </si>
  <si>
    <t>Снято с учета в течение отчетного периода</t>
  </si>
  <si>
    <t>Транспорт и связь</t>
  </si>
  <si>
    <t>Строительство</t>
  </si>
  <si>
    <t xml:space="preserve">Справочно: </t>
  </si>
  <si>
    <t>единиц</t>
  </si>
  <si>
    <t>I. Состав граждан, обратившихся за содействием в поиске подходящей работы</t>
  </si>
  <si>
    <t>Обратилось за
 содействием в поиске
 подходящей работы</t>
  </si>
  <si>
    <t>занятые граждане</t>
  </si>
  <si>
    <t xml:space="preserve">II. Динамика численности  безработных граждан </t>
  </si>
  <si>
    <t>жители монопрофильных городов (населенных пунктов)</t>
  </si>
  <si>
    <t>граждане в возрасте 16-29 лет</t>
  </si>
  <si>
    <t>жители сельской местности</t>
  </si>
  <si>
    <t>имеющие основное общее образование</t>
  </si>
  <si>
    <t>18-19 лет</t>
  </si>
  <si>
    <t>20-24 лет</t>
  </si>
  <si>
    <t>31</t>
  </si>
  <si>
    <t>32</t>
  </si>
  <si>
    <t>33</t>
  </si>
  <si>
    <t>34</t>
  </si>
  <si>
    <t>Рыболовство, рыбоводство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</si>
  <si>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</si>
  <si>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</si>
  <si>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</si>
  <si>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>Гостиницы и рестораны</t>
  </si>
  <si>
    <t>Финансовая деятельность</t>
  </si>
  <si>
    <t>Операции с недвижимым имуществом, аренда и предоставление услуг</t>
  </si>
  <si>
    <t>Образование</t>
  </si>
  <si>
    <t>Здравоохранение и предоставление социальных услуг</t>
  </si>
  <si>
    <t>Предоставление прочих коммунальных, социальных и персональных услуг</t>
  </si>
  <si>
    <t>Деятельность экстерриториальных организаций</t>
  </si>
  <si>
    <t>из них безработные граждане</t>
  </si>
  <si>
    <t>из них по предложению органов службы занятости</t>
  </si>
  <si>
    <t xml:space="preserve">Код по ОКЕИ: человек - 792   </t>
  </si>
  <si>
    <t>повышение квалификации</t>
  </si>
  <si>
    <t>месяцев</t>
  </si>
  <si>
    <t>из них:
одинокие родители</t>
  </si>
  <si>
    <t>многодетные родители</t>
  </si>
  <si>
    <t xml:space="preserve">
Всего</t>
  </si>
  <si>
    <t>35</t>
  </si>
  <si>
    <t>отчитывающейся организации 
по ОКПО</t>
  </si>
  <si>
    <t>территории
 по ОКАТО</t>
  </si>
  <si>
    <t>формы собственности по 
ОКФС</t>
  </si>
  <si>
    <t>иностранные граждане и лица без гражданства</t>
  </si>
  <si>
    <t>жители монопрофильных городов 
(населенных пунктов)</t>
  </si>
  <si>
    <t>не имеющие основного общего образования</t>
  </si>
  <si>
    <t>граждане в возрасте 14-29 лет</t>
  </si>
  <si>
    <t>всего-женщин,если высветится отрицательное число - ошибка</t>
  </si>
  <si>
    <t>всего минус по графам. Если высветится отрицательное число - ошибка</t>
  </si>
  <si>
    <t>должен быть 0</t>
  </si>
  <si>
    <t>таких организаций в области нет</t>
  </si>
  <si>
    <t>с вак</t>
  </si>
  <si>
    <t xml:space="preserve">не получили безработные, из состоящих на учете </t>
  </si>
  <si>
    <t>Минус не может быть. Плюс - не получили услугу из числа обратившихся(из стр. 01)</t>
  </si>
  <si>
    <t>безработные, не получавшие пособие на дату, предшествующую трудоустройству</t>
  </si>
  <si>
    <t>члены семей граждан, уволенных с военной службы</t>
  </si>
  <si>
    <t xml:space="preserve">   члены семей граждан, уволенных с военной службы</t>
  </si>
  <si>
    <t>граждане в возрасте от 16 до 18 лет</t>
  </si>
  <si>
    <t>уволенные с муниципальной службы</t>
  </si>
  <si>
    <t>36</t>
  </si>
  <si>
    <t>37</t>
  </si>
  <si>
    <t>38</t>
  </si>
  <si>
    <t>родители, воспитывающие детей-инвалидов</t>
  </si>
  <si>
    <t>данные должны совпадать со стр.05 отчета за прошлый год</t>
  </si>
  <si>
    <t>Государственное управление и обеспечение военной безопасности; социальное страхование</t>
  </si>
  <si>
    <t>Деятельность домашних хозяйств</t>
  </si>
  <si>
    <t>от 1 до 3 месяцев (27)</t>
  </si>
  <si>
    <t>от 6 месяцев до 1 года (29)</t>
  </si>
  <si>
    <t>более 1 года (30)</t>
  </si>
  <si>
    <t>безработные граждане, не получающие пособие по безработице</t>
  </si>
  <si>
    <t>одинокие родители</t>
  </si>
  <si>
    <t xml:space="preserve">Код по ОКЕИ: человек - 792 </t>
  </si>
  <si>
    <t xml:space="preserve">Численность  граждан </t>
  </si>
  <si>
    <t>переехавшие в сельскую местность</t>
  </si>
  <si>
    <t>40 - 49 лет</t>
  </si>
  <si>
    <t>50 - 59 лет</t>
  </si>
  <si>
    <t>60 и старше</t>
  </si>
  <si>
    <t>30 - 39 лет</t>
  </si>
  <si>
    <t>Численность членов семей безработных граждан,  переселившихся в другую местность</t>
  </si>
  <si>
    <t>в том числе трудоспособных</t>
  </si>
  <si>
    <t>Численность граждан, прибывших из других субъектов Российской Федерации</t>
  </si>
  <si>
    <t>Численность членов семей граждан, прибывших из других субъектов Российской Федерации</t>
  </si>
  <si>
    <t>для замещения рабочих профессий</t>
  </si>
  <si>
    <t>с оплатой труда выше прожиточного минимума в субъекте Российской Федерации</t>
  </si>
  <si>
    <t>Количество обращений за заключением о привлечении и об использовании иностранных работников</t>
  </si>
  <si>
    <t>«___» ___________2014 год</t>
  </si>
  <si>
    <t>Трудоустроены</t>
  </si>
  <si>
    <t>Всего (стр.01=02+03)</t>
  </si>
  <si>
    <t xml:space="preserve">    в том числе
    граждане Российской Федерации</t>
  </si>
  <si>
    <t>из строки 01 по категориям занятости (стр.01=04+05):
    незанятые граждане</t>
  </si>
  <si>
    <t>граждане, проживающие в сельской местности</t>
  </si>
  <si>
    <t>из строки 01 по месту жительства (стр.01=06+07):
    граждане, проживающие в городах</t>
  </si>
  <si>
    <t>16-17</t>
  </si>
  <si>
    <t>из строки 01 по возрасту, лет (стр.01=08+09+10+11+12+13+14+15):
    14-15</t>
  </si>
  <si>
    <t>18-19</t>
  </si>
  <si>
    <t>20-24</t>
  </si>
  <si>
    <t>25-29</t>
  </si>
  <si>
    <t>30-54</t>
  </si>
  <si>
    <t>55-59</t>
  </si>
  <si>
    <r>
      <t>из строки 01 по отдельным категориям граждан:</t>
    </r>
    <r>
      <rPr>
        <sz val="10"/>
        <rFont val="Times New Roman"/>
        <family val="1"/>
      </rPr>
      <t xml:space="preserve">
граждане предпенсионного возраста</t>
    </r>
  </si>
  <si>
    <t>граждане, уволенные с государственной службы: (стр.18=19+20+21)</t>
  </si>
  <si>
    <t>пенсионеры, стремящиеся возобновить трудовую деятельность</t>
  </si>
  <si>
    <t xml:space="preserve">в том числе:
с гражданской службы
</t>
  </si>
  <si>
    <t>с военной службы</t>
  </si>
  <si>
    <t>с правоохранительной службы</t>
  </si>
  <si>
    <t>граждане, уволенные с муниципальной службы</t>
  </si>
  <si>
    <t>граждане, освобожденные из учреждений, исполняющих наказание в виде лишения свободы</t>
  </si>
  <si>
    <t>инвалиды</t>
  </si>
  <si>
    <t>лица из числа детей-сирот, детей, оставшихся без попечения родителей</t>
  </si>
  <si>
    <t>граждане, подвергшиеся воздействию радиации вследствие чернобыльской и других радиационных аварий и катастроф</t>
  </si>
  <si>
    <t>граждане, уволенные в связи с ликвидацией организации, либо прекращением деятельности индивидуальным предпринимателем, сокращением численности или штата работников организации, индивидуального предпринимателя</t>
  </si>
  <si>
    <t>граждане, прекратившие индивидуальную предпринимательскую деятельность</t>
  </si>
  <si>
    <t>граждане, стремящиеся возобновить трудовую деятельность после длительного (более года) перерыва</t>
  </si>
  <si>
    <t>граждане, впервые ищущие работу (ранее не работавшие)</t>
  </si>
  <si>
    <t>граждане, обратившиеся после окончания сезонных работ</t>
  </si>
  <si>
    <t>родители, имеющие несовершеннолетних детей, всего</t>
  </si>
  <si>
    <t>родители, имеющие детей-инвалидов</t>
  </si>
  <si>
    <t>Из численности трудоустроенных (гр.3 стр.01=39+40):</t>
  </si>
  <si>
    <t xml:space="preserve">трудоустроены на постоянную работу (39) </t>
  </si>
  <si>
    <t xml:space="preserve">трудоустроены на временную работу (40) </t>
  </si>
  <si>
    <t>трудоустроены на квотируемые рабочие места (41)</t>
  </si>
  <si>
    <t xml:space="preserve">из них инвалиды (42)  </t>
  </si>
  <si>
    <t>из них
женщины</t>
  </si>
  <si>
    <t>Численность безработных граждан на начало отчетного года</t>
  </si>
  <si>
    <t>Численность граждан, признанных безработными в отчетном периоде</t>
  </si>
  <si>
    <t>Численность безработных граждан, снятых с регистрационного учета за отчетный период</t>
  </si>
  <si>
    <t>из них в связи с</t>
  </si>
  <si>
    <t>Численность безработных граждан на конец отчетного периода</t>
  </si>
  <si>
    <t>трудоустройством</t>
  </si>
  <si>
    <t>профессиональным обучением или получением дополнительного профессионального образования по направлению органов службы занятости</t>
  </si>
  <si>
    <t>граждане, проживающие в монопрофильных городах 
(населенных пунктах)</t>
  </si>
  <si>
    <r>
      <t>Из строки 01 по месту жительства (стр.01=02+03):</t>
    </r>
    <r>
      <rPr>
        <sz val="10"/>
        <rFont val="Times New Roman"/>
        <family val="1"/>
      </rPr>
      <t xml:space="preserve">
граждане, проживающие в городах</t>
    </r>
  </si>
  <si>
    <r>
      <t>Из строки 01 по полу (стр.01=05+06):</t>
    </r>
    <r>
      <rPr>
        <sz val="10"/>
        <rFont val="Times New Roman"/>
        <family val="1"/>
      </rPr>
      <t xml:space="preserve">
мужчины</t>
    </r>
  </si>
  <si>
    <r>
      <t>Из строки 01 по возрасту: (стр.01=сумма строк с 07 по 11)</t>
    </r>
    <r>
      <rPr>
        <sz val="10"/>
        <rFont val="Times New Roman"/>
        <family val="1"/>
      </rPr>
      <t xml:space="preserve">
16-17 лет</t>
    </r>
  </si>
  <si>
    <t>30 и старше</t>
  </si>
  <si>
    <r>
      <t>Из строки 01 по образованию: (стр.01=сумма строк с 12 по 16)</t>
    </r>
    <r>
      <rPr>
        <sz val="10"/>
        <rFont val="Times New Roman"/>
        <family val="1"/>
      </rPr>
      <t xml:space="preserve">
имеющие высшее образование</t>
    </r>
  </si>
  <si>
    <t xml:space="preserve">имеющие среднее общее образование
</t>
  </si>
  <si>
    <r>
      <t>Из строки 01 по отдельным категориям граждан:</t>
    </r>
    <r>
      <rPr>
        <sz val="10"/>
        <rFont val="Times New Roman"/>
        <family val="1"/>
      </rPr>
      <t xml:space="preserve">
граждане предпенсионного возраста</t>
    </r>
  </si>
  <si>
    <t>из них не имеющие квалификации</t>
  </si>
  <si>
    <t>III. Распределение безработных граждан по продолжительности безработицы</t>
  </si>
  <si>
    <t>из них</t>
  </si>
  <si>
    <t xml:space="preserve">молодежь в возрасте 16-29 лет </t>
  </si>
  <si>
    <t>Численность безработных граждан на конец отчетного периода (стр.01=02+03+04+05+06)</t>
  </si>
  <si>
    <t xml:space="preserve">  от 1 до 4 месяцев</t>
  </si>
  <si>
    <t>Средняя продолжительность безработицы, месяцев</t>
  </si>
  <si>
    <t xml:space="preserve">  от 4 до 8 месяцев</t>
  </si>
  <si>
    <t xml:space="preserve">  от 8 месяцев до 1 года</t>
  </si>
  <si>
    <t xml:space="preserve">  более 1 года</t>
  </si>
  <si>
    <t xml:space="preserve">из них </t>
  </si>
  <si>
    <t>IV. Состав безработных граждан (на конец отчетного периода)</t>
  </si>
  <si>
    <t>Численность безработных граждан, впервые ищущих работу (ранее не работавших)</t>
  </si>
  <si>
    <t>из них выпускники образовательных организаций (стр.02=03+04+05)</t>
  </si>
  <si>
    <t>в том числе:
образовательных организаций высшего образования</t>
  </si>
  <si>
    <t>профессиональных образовательных организаций</t>
  </si>
  <si>
    <t>в том числе имеют продолжительность безработицы:
      менее 1 месяца</t>
  </si>
  <si>
    <t xml:space="preserve">общеобразовательных организаций
</t>
  </si>
  <si>
    <t>5</t>
  </si>
  <si>
    <t>Численность безработных граждан, осуществляющих трудовую деятельность</t>
  </si>
  <si>
    <t>уволенные по соглашению сторон</t>
  </si>
  <si>
    <t>уволенные в связи с ликвидацией организации, либо прекращением деятельности индивидуальным предпринимателем, сокращением численности или штата работников организации, индивидуального предпринимателя</t>
  </si>
  <si>
    <t xml:space="preserve">уволенные с государственной службы (стр.10=11+12+13)
</t>
  </si>
  <si>
    <t>в том числе:
с гражданской службы</t>
  </si>
  <si>
    <r>
      <t>Из строки 06 по профессионально-квалификационному составу: (стр.06=16+17)</t>
    </r>
    <r>
      <rPr>
        <sz val="10"/>
        <rFont val="Times New Roman"/>
        <family val="1"/>
      </rPr>
      <t xml:space="preserve">
работавшие по профессии рабочего</t>
    </r>
  </si>
  <si>
    <r>
      <t>Из строки 06 по причинам прекращения трудовой деятельности:</t>
    </r>
    <r>
      <rPr>
        <sz val="10"/>
        <rFont val="Times New Roman"/>
        <family val="1"/>
      </rPr>
      <t xml:space="preserve">
уволенные по собственному желанию</t>
    </r>
  </si>
  <si>
    <t>работавшие на должности служащего</t>
  </si>
  <si>
    <r>
      <t xml:space="preserve">Из строки 06 по видам экономической деятельности: (стр.06=сумме строк с 18 по 34)
</t>
    </r>
    <r>
      <rPr>
        <sz val="10"/>
        <rFont val="Times New Roman"/>
        <family val="1"/>
      </rPr>
      <t>Сельское хозяйство, охота и лесное хозяйство</t>
    </r>
  </si>
  <si>
    <t>Оптовая и розничная торговля; ремонт автотранспортных средств, мотоциклов, бытовых изделий и предметов личного пользования</t>
  </si>
  <si>
    <t>V. Заявленная работодателями потребности в работниках</t>
  </si>
  <si>
    <t xml:space="preserve">Количество работодателей, заявивших сведения о потребности  в работниках для замещения свободных рабочих мест (вакантных должностей), единиц
</t>
  </si>
  <si>
    <t>Потребность в работниках для замещения свободных рабочих мест (вакантных должностей), единиц</t>
  </si>
  <si>
    <t>из неё: для замещения рабочих профессий</t>
  </si>
  <si>
    <t>из неё: с оплатой  труда выше прожиточного минимума в субъекте Российской Федерации</t>
  </si>
  <si>
    <t>На начало отчетного года</t>
  </si>
  <si>
    <t>X</t>
  </si>
  <si>
    <t>из них в связи с трудоустройством граждан по направлению органов службы занятости</t>
  </si>
  <si>
    <t>На конец отчетного периода (стр. 05=01+02-03)</t>
  </si>
  <si>
    <t>муниципальная</t>
  </si>
  <si>
    <t>другая</t>
  </si>
  <si>
    <r>
      <t>Из строки 05 по формам собственности: (стр.05=06+07+08)</t>
    </r>
    <r>
      <rPr>
        <sz val="10"/>
        <rFont val="Times New Roman"/>
        <family val="1"/>
      </rPr>
      <t xml:space="preserve">
    государственная</t>
    </r>
  </si>
  <si>
    <r>
      <t xml:space="preserve">Из строки 05 по видам экономической деятельности: (стр. 05= сумме строк с 09 по 25) </t>
    </r>
    <r>
      <rPr>
        <sz val="10"/>
        <rFont val="Times New Roman"/>
        <family val="1"/>
      </rPr>
      <t xml:space="preserve">
    Сельское хозяйство, охота и лесное хозяйство</t>
    </r>
  </si>
  <si>
    <t>Рыболовство,  рыбоводство</t>
  </si>
  <si>
    <t xml:space="preserve">Предоставление прочих коммунальных, социальных и персональных услуг </t>
  </si>
  <si>
    <t>Деятельность домашнийх хозяйств</t>
  </si>
  <si>
    <t>Справочно: Из общего количества вакансий на конец отчетного периода,  имеют продолжительность существования (гр.2 стр.05=26+27+28+29+30)</t>
  </si>
  <si>
    <t>менее 1 месяца (26)</t>
  </si>
  <si>
    <t xml:space="preserve">от 3 до 6 месяцев (28) </t>
  </si>
  <si>
    <t>Заявленная потребность для трудоустройства граждан на квотируемые рабочие места на конец отчетного периода (из гр.2 стр.05) (31)</t>
  </si>
  <si>
    <t>из них для трудоустройства инвалидов (32)</t>
  </si>
  <si>
    <t>VI. Организация профессиональной ориентации граждан</t>
  </si>
  <si>
    <t>Обратились за предоставлением государственной услуги</t>
  </si>
  <si>
    <t>Получили государственную услугу</t>
  </si>
  <si>
    <r>
      <t xml:space="preserve">Из строки 03 по отдельным категориям граждан: 
    </t>
    </r>
    <r>
      <rPr>
        <sz val="10"/>
        <rFont val="Times New Roman"/>
        <family val="1"/>
      </rPr>
      <t>безработные граждане</t>
    </r>
  </si>
  <si>
    <t xml:space="preserve">    из них в возрасте 14-17 лет</t>
  </si>
  <si>
    <t>граждане, уволенные с военной службы</t>
  </si>
  <si>
    <t xml:space="preserve">   граждане, уволенные в связи с ликвидацией организации, либо прекращением деятельности индивидуальным предпринимателем, сокращением  численности или штата работников организации, индивидуального предпринимателя</t>
  </si>
  <si>
    <t xml:space="preserve">   граждане, освобожденные из учреждений, исполняющих наказание в виде лишения свободы</t>
  </si>
  <si>
    <t xml:space="preserve">   граждане, стремящиеся возобновить трудовую деятельность после длительного (более года) перерыва</t>
  </si>
  <si>
    <t xml:space="preserve">   родители, имеющие детей-инвалидов</t>
  </si>
  <si>
    <t xml:space="preserve">   лица из числа детей-сирот, детей, оставшихся без попечения родителей</t>
  </si>
  <si>
    <t xml:space="preserve">   граждане предпенсионного возраста</t>
  </si>
  <si>
    <t xml:space="preserve">   пенсионеры, стремящиеся возобновить трудовую деятельность</t>
  </si>
  <si>
    <t>женщины, находящиеся в отпуске по уходу за ребенком до достижения им возраста трех лет</t>
  </si>
  <si>
    <t>Из числа получивших государственную услугу (гр.1 стр.03):</t>
  </si>
  <si>
    <t>учащиеся образовательных организаций (19):</t>
  </si>
  <si>
    <t>безработные граждане перед направлением на профессиональное 
обучение, дополнительное профессиональное образование (20) :</t>
  </si>
  <si>
    <t>VII. Психологическая поддержка безработных граждан</t>
  </si>
  <si>
    <r>
      <t xml:space="preserve">Из строки 02 по отдельным категориям безработных граждан:
   </t>
    </r>
    <r>
      <rPr>
        <sz val="10"/>
        <rFont val="Times New Roman"/>
        <family val="1"/>
      </rPr>
      <t>граждане в возрасте 16-29 лет</t>
    </r>
  </si>
  <si>
    <t>граждане, проживающие в монопрофильных городах     
       (населенных пунктах)</t>
  </si>
  <si>
    <r>
      <t>Из стр.02 по месту жительства (стр.02=05+06):</t>
    </r>
    <r>
      <rPr>
        <sz val="10"/>
        <rFont val="Times New Roman"/>
        <family val="1"/>
      </rPr>
      <t xml:space="preserve">
    граждане, проживающие в городах</t>
    </r>
  </si>
  <si>
    <t xml:space="preserve">    женщины, находящиеся в отпуске по
    уходу за ребенком до достижения им  
    возраста трех лет</t>
  </si>
  <si>
    <t xml:space="preserve">пенсионеры, стремящиеся  
возобновить трудовую деятельность
</t>
  </si>
  <si>
    <t>из них 
    безработные граждане</t>
  </si>
  <si>
    <r>
      <t>Из стр.02 по полу (стр.02=08+09):</t>
    </r>
    <r>
      <rPr>
        <sz val="10"/>
        <rFont val="Times New Roman"/>
        <family val="1"/>
      </rPr>
      <t xml:space="preserve">
    мужчины</t>
    </r>
  </si>
  <si>
    <r>
      <t>Из стр.02 по отдельным категориям безработных граждан:</t>
    </r>
    <r>
      <rPr>
        <sz val="10"/>
        <rFont val="Times New Roman"/>
        <family val="1"/>
      </rPr>
      <t xml:space="preserve">
    инвалиды</t>
    </r>
  </si>
  <si>
    <t>не имеющие квалификации</t>
  </si>
  <si>
    <t>члены семей граждан, уволенных с военной  службы</t>
  </si>
  <si>
    <t>граждане, стремящиеся возобновить  трудовую деятельность после длительного   (более года) перерыва</t>
  </si>
  <si>
    <t>лица из числа детей-сирот, детей,  оставшихся без попечения родителей</t>
  </si>
  <si>
    <t>лица предпенсионного возраста</t>
  </si>
  <si>
    <r>
      <t>Справочно:</t>
    </r>
    <r>
      <rPr>
        <sz val="10"/>
        <rFont val="Times New Roman"/>
        <family val="1"/>
      </rPr>
      <t xml:space="preserve"> Направлено безработных граждан на профессиональное обучение, получение ДПО в другую местность (из гр.2 стр.2) (23)</t>
    </r>
  </si>
  <si>
    <t xml:space="preserve">                                                       по профессиям рабочих (24)</t>
  </si>
  <si>
    <t xml:space="preserve">                                                       по должностям служащих (25)</t>
  </si>
  <si>
    <t xml:space="preserve">                   Признано безработными из числа завершивших профобучение, получивших ДПО в предыдущем периоде (26)</t>
  </si>
  <si>
    <t xml:space="preserve">                       Средняя продолжительность обучения (27) </t>
  </si>
  <si>
    <t xml:space="preserve">                       Завершили профобучение, получили ДПО (гр.4 стр.2=24+25):</t>
  </si>
  <si>
    <t>Должен быть 0</t>
  </si>
  <si>
    <t>Если высветится отрицательное число - ошибка</t>
  </si>
  <si>
    <t>IX. Организация проведения оплачиваемых общественных работ</t>
  </si>
  <si>
    <t>Код по ОКЕИ: человек – 792</t>
  </si>
  <si>
    <t>Трудоустроено на общественные работы</t>
  </si>
  <si>
    <t>Завершили участие в общественных работах</t>
  </si>
  <si>
    <t>Участвуют в общественных работах на конец отчетного периода</t>
  </si>
  <si>
    <t>из них
безработные граждане</t>
  </si>
  <si>
    <r>
      <t>Из строки 01 по месту жительства (стр.01=03+04):</t>
    </r>
    <r>
      <rPr>
        <sz val="10"/>
        <rFont val="Times New Roman"/>
        <family val="1"/>
      </rPr>
      <t xml:space="preserve">
граждане, проживающие в городах</t>
    </r>
  </si>
  <si>
    <t xml:space="preserve">граждане, проживающие в монопрофильных городах (населенных пунктах)
</t>
  </si>
  <si>
    <t>Сравнение с Опер</t>
  </si>
  <si>
    <r>
      <t>Из строки 01 по полу (стр.01=06+07):</t>
    </r>
    <r>
      <rPr>
        <sz val="10"/>
        <rFont val="Times New Roman"/>
        <family val="1"/>
      </rPr>
      <t xml:space="preserve">
мужчины</t>
    </r>
  </si>
  <si>
    <r>
      <t>Из строки 01 по отдельным категориям граждан:</t>
    </r>
    <r>
      <rPr>
        <sz val="10"/>
        <rFont val="Times New Roman"/>
        <family val="1"/>
      </rPr>
      <t xml:space="preserve">
граждане, стремящиеся возобновить трудовую деятельность после длительного (более года) перерыва</t>
    </r>
  </si>
  <si>
    <r>
      <t>Из строки 02:</t>
    </r>
    <r>
      <rPr>
        <sz val="10"/>
        <rFont val="Arial Cyr"/>
        <family val="0"/>
      </rPr>
      <t xml:space="preserve">
</t>
    </r>
    <r>
      <rPr>
        <sz val="10"/>
        <rFont val="Times New Roman"/>
        <family val="1"/>
      </rPr>
      <t>безработные граждане, для которых общественные работы не являются подходящей работой</t>
    </r>
  </si>
  <si>
    <r>
      <t xml:space="preserve">Справочно: </t>
    </r>
    <r>
      <rPr>
        <sz val="10"/>
        <rFont val="Times New Roman"/>
        <family val="1"/>
      </rPr>
      <t>Средняя продолжительность общественных работ  (14)</t>
    </r>
  </si>
  <si>
    <t>X. Организация временного трудоустройства несовершеннолетних граждан в возрасте от 14 до 18 лет в свободное от учебы время</t>
  </si>
  <si>
    <t>Трудоустроено на временные работы</t>
  </si>
  <si>
    <t>Завершили участие во временных работах</t>
  </si>
  <si>
    <t>Участвуют во временных работах на конец отчетного периода</t>
  </si>
  <si>
    <t>граждане, проживающие в монопрофильных городах (населенных пунктах)</t>
  </si>
  <si>
    <t>студенты (курсанты) профессиональных образовательных организаций</t>
  </si>
  <si>
    <t>XI. Организация временного трудоустройства безработных граждан, испытывающих трудности в поиске работы</t>
  </si>
  <si>
    <t>граждане предпенсионного возраста</t>
  </si>
  <si>
    <t>родители, имеющие несовершеннолетних детей - всего</t>
  </si>
  <si>
    <r>
      <t>Из строки 01 по отдельным категориям граждан:</t>
    </r>
    <r>
      <rPr>
        <sz val="10"/>
        <rFont val="Times New Roman"/>
        <family val="1"/>
      </rPr>
      <t xml:space="preserve">
инвалиды</t>
    </r>
  </si>
  <si>
    <r>
      <t xml:space="preserve"> </t>
    </r>
    <r>
      <rPr>
        <b/>
        <sz val="10"/>
        <rFont val="Times New Roman"/>
        <family val="1"/>
      </rPr>
      <t>Справочно:</t>
    </r>
    <r>
      <rPr>
        <sz val="10"/>
        <rFont val="Times New Roman"/>
        <family val="1"/>
      </rPr>
      <t xml:space="preserve"> Средний период временного трудоустройства (19)</t>
    </r>
  </si>
  <si>
    <t>XII. Организация временного трудоустройства безработных граждан в возрасте от 18 до 20 лет, 
имеющих среднее профессиональное образование и ищущих работу впервые</t>
  </si>
  <si>
    <r>
      <t>Из строки 01 по отдельным категориям граждан:</t>
    </r>
    <r>
      <rPr>
        <sz val="10"/>
        <rFont val="Times New Roman"/>
        <family val="1"/>
      </rPr>
      <t xml:space="preserve">
безработные граждане, не получающие пособие по безработице</t>
    </r>
  </si>
  <si>
    <r>
      <t xml:space="preserve"> Справочно: </t>
    </r>
    <r>
      <rPr>
        <sz val="10"/>
        <rFont val="Times New Roman"/>
        <family val="1"/>
      </rPr>
      <t>Средний период временного трудоустройства (10)</t>
    </r>
  </si>
  <si>
    <t>XIII. Социальная адаптация безработных граждан на рынке труда</t>
  </si>
  <si>
    <t>из них  по предложению органов службы занятости</t>
  </si>
  <si>
    <t>лица из числа детей-сирот, детей, оставщихся без попечения родителей</t>
  </si>
  <si>
    <t>XIV. Содействие самозанятости безработных граждан</t>
  </si>
  <si>
    <t>Обратились за предоставление государственной услуги</t>
  </si>
  <si>
    <r>
      <t>Из строки 02 по отдельным категориям граждан:</t>
    </r>
    <r>
      <rPr>
        <sz val="10"/>
        <rFont val="Times New Roman"/>
        <family val="1"/>
      </rPr>
      <t xml:space="preserve">
граждане в возрасте 18-29 лет</t>
    </r>
  </si>
  <si>
    <t xml:space="preserve">Численность граждан, оформивших государственную регистрацию в качестве юридического лица или индивидуального предпринимателя (13) </t>
  </si>
  <si>
    <t>Численность граждан, получивших единовременную финансовую помощь на подготовку документов для соответствующей государственной регистрации (17)</t>
  </si>
  <si>
    <t>Численность граждан, получивших единовременную финансовую помощь при соответствующей государственной регистрации (18)</t>
  </si>
  <si>
    <t xml:space="preserve">        зарегистрированных в качестве индивидуальных предпринимателей (14) </t>
  </si>
  <si>
    <t xml:space="preserve">        зарегистрировавших юридическое лицо (16)</t>
  </si>
  <si>
    <t xml:space="preserve">                 в том числе:</t>
  </si>
  <si>
    <t xml:space="preserve">                 из них зарегистрировавших крестьянское (фермерское) хозяйство (15)</t>
  </si>
  <si>
    <t>XV. Содействие безработным гражданам в переезде в другую местность для трудоустройства по направлению 
органов службы занятости</t>
  </si>
  <si>
    <t xml:space="preserve">Численность безработных граждан, обратившихся за предоставлением государственной услуги </t>
  </si>
  <si>
    <t xml:space="preserve">Численность безработных граждан, получивших государственную услугу </t>
  </si>
  <si>
    <t xml:space="preserve">Справочно: прибывшие из других субъектов Российской Федерации </t>
  </si>
  <si>
    <r>
      <t>из строки 02:</t>
    </r>
    <r>
      <rPr>
        <sz val="10"/>
        <rFont val="Times New Roman"/>
        <family val="1"/>
      </rPr>
      <t xml:space="preserve"> переехавшие в пределах субъекта Российской Федерации</t>
    </r>
  </si>
  <si>
    <r>
      <t>из строки 02:</t>
    </r>
    <r>
      <rPr>
        <sz val="10"/>
        <rFont val="Times New Roman"/>
        <family val="1"/>
      </rPr>
      <t xml:space="preserve"> переехавшие в другой субъект Российской Федерации </t>
    </r>
  </si>
  <si>
    <r>
      <t>Из строки 02 по возрасту:</t>
    </r>
    <r>
      <rPr>
        <sz val="10"/>
        <rFont val="Times New Roman"/>
        <family val="1"/>
      </rPr>
      <t xml:space="preserve">  
18 - 29 лет </t>
    </r>
  </si>
  <si>
    <r>
      <t>Справочно:</t>
    </r>
    <r>
      <rPr>
        <sz val="10"/>
        <rFont val="Times New Roman"/>
        <family val="1"/>
      </rPr>
      <t xml:space="preserve">  Численность безработных граждан, переехавших в другую местность для трудоустройства по направлению органов службы занятости, которым была предоставлена финансовая поддержка (12)</t>
    </r>
  </si>
  <si>
    <t>оплата стоимости проезда к месту работы и обратно (13)</t>
  </si>
  <si>
    <t>оплата найма жилого помещения (15)</t>
  </si>
  <si>
    <t xml:space="preserve">           в том числе:</t>
  </si>
  <si>
    <t xml:space="preserve">    суточные расходы за время следования к месту работы и обратно (14)</t>
  </si>
  <si>
    <r>
      <t xml:space="preserve">Из строки 02 по отдельным категориям граждан: </t>
    </r>
    <r>
      <rPr>
        <sz val="10"/>
        <rFont val="Times New Roman"/>
        <family val="1"/>
      </rPr>
      <t xml:space="preserve">
граждане в возрасте 16-29 лет</t>
    </r>
  </si>
  <si>
    <t>В строках 07-09 не учитывается гос.служба</t>
  </si>
  <si>
    <t>В строке 29 не учитывается гос.служба</t>
  </si>
  <si>
    <t>Указания по заполнению формы 2-Т. Общие положения, пункт 7.</t>
  </si>
  <si>
    <t>для анализа</t>
  </si>
  <si>
    <t>если не 0, то данные заменить в отчете Вак</t>
  </si>
  <si>
    <r>
      <t>Наименование отчитывающейся организации</t>
    </r>
    <r>
      <rPr>
        <sz val="10"/>
        <rFont val="Times New Roman"/>
        <family val="1"/>
      </rPr>
      <t xml:space="preserve"> отдел СОГКУ  "Центр занятости населения Ярцевского района" в Кардымовском районе</t>
    </r>
  </si>
  <si>
    <t>Почтовый адрес 215850, п.Кардымово, ул.Победы, д.3</t>
  </si>
  <si>
    <t>за январь - декабрь 2014 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</si>
</sst>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_ ;[Red]\-0\ "/>
    <numFmt numFmtId="169" formatCode="0.0"/>
    <numFmt numFmtId="170" formatCode="0.0_ ;[Red]\-0.0\ "/>
    <numFmt numFmtId="171" formatCode="[$-FC19]d\ mmmm\ yyyy\ &quot;г.&quot;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5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i/>
      <sz val="10"/>
      <name val="Arial"/>
      <family val="2"/>
    </font>
    <font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1"/>
      <name val="Times New Roman"/>
      <family val="1"/>
    </font>
    <font>
      <b/>
      <sz val="11"/>
      <name val="Arial CYR"/>
      <family val="0"/>
    </font>
    <font>
      <b/>
      <sz val="12"/>
      <color indexed="12"/>
      <name val="Arial"/>
      <family val="2"/>
    </font>
    <font>
      <sz val="14"/>
      <name val="Arial Cyr"/>
      <family val="0"/>
    </font>
    <font>
      <sz val="10"/>
      <color indexed="10"/>
      <name val="Arial Cyr"/>
      <family val="0"/>
    </font>
    <font>
      <b/>
      <i/>
      <sz val="10"/>
      <color indexed="12"/>
      <name val="Arial"/>
      <family val="2"/>
    </font>
    <font>
      <b/>
      <i/>
      <sz val="12"/>
      <color indexed="12"/>
      <name val="Arial"/>
      <family val="2"/>
    </font>
    <font>
      <sz val="10"/>
      <color indexed="10"/>
      <name val="Times New Roman"/>
      <family val="1"/>
    </font>
    <font>
      <i/>
      <sz val="12"/>
      <name val="Arial"/>
      <family val="2"/>
    </font>
    <font>
      <b/>
      <sz val="12"/>
      <name val="Arial Cyr"/>
      <family val="0"/>
    </font>
    <font>
      <b/>
      <sz val="10"/>
      <color indexed="55"/>
      <name val="Arial Cyr"/>
      <family val="0"/>
    </font>
    <font>
      <sz val="10"/>
      <color indexed="55"/>
      <name val="Arial Cyr"/>
      <family val="0"/>
    </font>
    <font>
      <b/>
      <sz val="10"/>
      <color indexed="57"/>
      <name val="Arial Cyr"/>
      <family val="0"/>
    </font>
    <font>
      <b/>
      <sz val="10"/>
      <color indexed="55"/>
      <name val="Times New Roman"/>
      <family val="1"/>
    </font>
    <font>
      <sz val="10"/>
      <color indexed="55"/>
      <name val="Times New Roman"/>
      <family val="1"/>
    </font>
    <font>
      <sz val="11"/>
      <color indexed="10"/>
      <name val="Times New Roman"/>
      <family val="1"/>
    </font>
    <font>
      <sz val="14"/>
      <color indexed="10"/>
      <name val="Times New Roman"/>
      <family val="1"/>
    </font>
    <font>
      <sz val="8"/>
      <name val="Arial Cyr"/>
      <family val="0"/>
    </font>
    <font>
      <i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14"/>
      <color indexed="10"/>
      <name val="Arial Cyr"/>
      <family val="0"/>
    </font>
    <font>
      <b/>
      <sz val="14"/>
      <color indexed="10"/>
      <name val="Arial Cyr"/>
      <family val="0"/>
    </font>
    <font>
      <sz val="12"/>
      <color indexed="55"/>
      <name val="Times New Roman"/>
      <family val="1"/>
    </font>
    <font>
      <sz val="12"/>
      <color indexed="10"/>
      <name val="Arial Cyr"/>
      <family val="0"/>
    </font>
    <font>
      <sz val="12"/>
      <name val="Arial Cyr"/>
      <family val="0"/>
    </font>
    <font>
      <b/>
      <sz val="7"/>
      <color indexed="10"/>
      <name val="Arial Cyr"/>
      <family val="0"/>
    </font>
  </fonts>
  <fills count="2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3" borderId="0" applyNumberFormat="0" applyBorder="0" applyAlignment="0" applyProtection="0"/>
    <xf numFmtId="0" fontId="30" fillId="2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10" borderId="0" applyNumberFormat="0" applyBorder="0" applyAlignment="0" applyProtection="0"/>
    <xf numFmtId="0" fontId="31" fillId="9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9" borderId="0" applyNumberFormat="0" applyBorder="0" applyAlignment="0" applyProtection="0"/>
    <xf numFmtId="0" fontId="31" fillId="14" borderId="0" applyNumberFormat="0" applyBorder="0" applyAlignment="0" applyProtection="0"/>
    <xf numFmtId="0" fontId="32" fillId="3" borderId="1" applyNumberFormat="0" applyAlignment="0" applyProtection="0"/>
    <xf numFmtId="0" fontId="33" fillId="15" borderId="2" applyNumberFormat="0" applyAlignment="0" applyProtection="0"/>
    <xf numFmtId="0" fontId="34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10" borderId="7" applyNumberFormat="0" applyAlignment="0" applyProtection="0"/>
    <xf numFmtId="0" fontId="40" fillId="0" borderId="0" applyNumberFormat="0" applyFill="0" applyBorder="0" applyAlignment="0" applyProtection="0"/>
    <xf numFmtId="0" fontId="41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16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17" borderId="0" applyNumberFormat="0" applyBorder="0" applyAlignment="0" applyProtection="0"/>
  </cellStyleXfs>
  <cellXfs count="40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49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1" fillId="0" borderId="0" xfId="0" applyNumberFormat="1" applyFont="1" applyAlignment="1">
      <alignment horizontal="center" wrapText="1"/>
    </xf>
    <xf numFmtId="49" fontId="0" fillId="0" borderId="0" xfId="0" applyNumberFormat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49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left" vertical="top" wrapText="1" indent="1"/>
    </xf>
    <xf numFmtId="0" fontId="1" fillId="0" borderId="0" xfId="0" applyFont="1" applyAlignment="1">
      <alignment horizontal="left"/>
    </xf>
    <xf numFmtId="0" fontId="0" fillId="0" borderId="0" xfId="0" applyAlignment="1">
      <alignment vertical="top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2" fillId="0" borderId="0" xfId="0" applyFont="1" applyAlignment="1">
      <alignment horizontal="right" inden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10" xfId="0" applyFont="1" applyBorder="1" applyAlignment="1">
      <alignment horizontal="center"/>
    </xf>
    <xf numFmtId="0" fontId="1" fillId="0" borderId="0" xfId="0" applyFont="1" applyAlignment="1" applyProtection="1">
      <alignment/>
      <protection locked="0"/>
    </xf>
    <xf numFmtId="168" fontId="16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0" fillId="0" borderId="0" xfId="0" applyFont="1" applyAlignment="1">
      <alignment horizontal="left"/>
    </xf>
    <xf numFmtId="168" fontId="21" fillId="0" borderId="0" xfId="0" applyNumberFormat="1" applyFont="1" applyAlignment="1">
      <alignment/>
    </xf>
    <xf numFmtId="168" fontId="22" fillId="0" borderId="0" xfId="0" applyNumberFormat="1" applyFont="1" applyAlignment="1">
      <alignment/>
    </xf>
    <xf numFmtId="168" fontId="22" fillId="0" borderId="10" xfId="0" applyNumberFormat="1" applyFont="1" applyBorder="1" applyAlignment="1">
      <alignment/>
    </xf>
    <xf numFmtId="168" fontId="22" fillId="0" borderId="0" xfId="0" applyNumberFormat="1" applyFont="1" applyAlignment="1">
      <alignment horizontal="left"/>
    </xf>
    <xf numFmtId="0" fontId="18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49" fontId="1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0" borderId="0" xfId="0" applyFont="1" applyAlignment="1">
      <alignment horizontal="center" vertical="justify" wrapText="1"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horizontal="left" wrapText="1"/>
    </xf>
    <xf numFmtId="49" fontId="1" fillId="0" borderId="1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justify" wrapText="1" indent="1"/>
    </xf>
    <xf numFmtId="0" fontId="6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vertical="top" wrapText="1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left" wrapText="1" indent="1"/>
    </xf>
    <xf numFmtId="0" fontId="1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wrapText="1"/>
    </xf>
    <xf numFmtId="170" fontId="6" fillId="0" borderId="10" xfId="0" applyNumberFormat="1" applyFont="1" applyBorder="1" applyAlignment="1">
      <alignment horizontal="center"/>
    </xf>
    <xf numFmtId="168" fontId="47" fillId="0" borderId="10" xfId="0" applyNumberFormat="1" applyFont="1" applyBorder="1" applyAlignment="1">
      <alignment/>
    </xf>
    <xf numFmtId="0" fontId="48" fillId="0" borderId="0" xfId="0" applyFont="1" applyAlignment="1">
      <alignment/>
    </xf>
    <xf numFmtId="0" fontId="49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top" wrapText="1"/>
    </xf>
    <xf numFmtId="1" fontId="48" fillId="18" borderId="0" xfId="0" applyNumberFormat="1" applyFont="1" applyFill="1" applyBorder="1" applyAlignment="1">
      <alignment/>
    </xf>
    <xf numFmtId="0" fontId="2" fillId="0" borderId="10" xfId="0" applyFont="1" applyBorder="1" applyAlignment="1">
      <alignment horizontal="left" wrapText="1"/>
    </xf>
    <xf numFmtId="0" fontId="1" fillId="0" borderId="10" xfId="0" applyFont="1" applyBorder="1" applyAlignment="1">
      <alignment vertical="top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1" fillId="0" borderId="10" xfId="0" applyFont="1" applyFill="1" applyBorder="1" applyAlignment="1" applyProtection="1">
      <alignment horizontal="left" wrapText="1" indent="1"/>
      <protection/>
    </xf>
    <xf numFmtId="0" fontId="1" fillId="0" borderId="10" xfId="0" applyFont="1" applyBorder="1" applyAlignment="1">
      <alignment horizontal="left" wrapText="1"/>
    </xf>
    <xf numFmtId="0" fontId="0" fillId="0" borderId="0" xfId="0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wrapText="1" indent="1"/>
    </xf>
    <xf numFmtId="0" fontId="2" fillId="0" borderId="10" xfId="0" applyFont="1" applyFill="1" applyBorder="1" applyAlignment="1">
      <alignment horizontal="left" wrapText="1"/>
    </xf>
    <xf numFmtId="0" fontId="1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left" wrapText="1"/>
    </xf>
    <xf numFmtId="0" fontId="6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168" fontId="22" fillId="0" borderId="10" xfId="0" applyNumberFormat="1" applyFont="1" applyFill="1" applyBorder="1" applyAlignment="1">
      <alignment/>
    </xf>
    <xf numFmtId="0" fontId="0" fillId="0" borderId="15" xfId="0" applyFill="1" applyBorder="1" applyAlignment="1">
      <alignment/>
    </xf>
    <xf numFmtId="0" fontId="17" fillId="0" borderId="0" xfId="0" applyFont="1" applyFill="1" applyBorder="1" applyAlignment="1">
      <alignment horizontal="center"/>
    </xf>
    <xf numFmtId="168" fontId="22" fillId="0" borderId="11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1" fontId="17" fillId="0" borderId="10" xfId="0" applyNumberFormat="1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left" indent="1"/>
    </xf>
    <xf numFmtId="0" fontId="0" fillId="0" borderId="0" xfId="0" applyFill="1" applyAlignment="1">
      <alignment horizontal="left" indent="1"/>
    </xf>
    <xf numFmtId="0" fontId="1" fillId="0" borderId="1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indent="2"/>
    </xf>
    <xf numFmtId="0" fontId="0" fillId="0" borderId="15" xfId="0" applyFill="1" applyBorder="1" applyAlignment="1">
      <alignment horizontal="left" indent="2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1" fontId="17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vertical="justify" wrapText="1"/>
    </xf>
    <xf numFmtId="0" fontId="11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2" fillId="0" borderId="0" xfId="0" applyFont="1" applyFill="1" applyAlignment="1">
      <alignment/>
    </xf>
    <xf numFmtId="168" fontId="25" fillId="0" borderId="10" xfId="0" applyNumberFormat="1" applyFont="1" applyFill="1" applyBorder="1" applyAlignment="1">
      <alignment/>
    </xf>
    <xf numFmtId="1" fontId="18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left" indent="1"/>
    </xf>
    <xf numFmtId="0" fontId="16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indent="1"/>
    </xf>
    <xf numFmtId="0" fontId="2" fillId="0" borderId="10" xfId="0" applyFont="1" applyFill="1" applyBorder="1" applyAlignment="1">
      <alignment horizontal="left" vertical="top" wrapText="1" indent="1"/>
    </xf>
    <xf numFmtId="49" fontId="1" fillId="0" borderId="1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 indent="1"/>
    </xf>
    <xf numFmtId="0" fontId="0" fillId="0" borderId="16" xfId="0" applyFill="1" applyBorder="1" applyAlignment="1">
      <alignment horizontal="left" vertical="top" indent="1"/>
    </xf>
    <xf numFmtId="0" fontId="1" fillId="0" borderId="0" xfId="0" applyFont="1" applyFill="1" applyBorder="1" applyAlignment="1">
      <alignment horizontal="left" indent="1"/>
    </xf>
    <xf numFmtId="168" fontId="25" fillId="0" borderId="0" xfId="0" applyNumberFormat="1" applyFont="1" applyFill="1" applyBorder="1" applyAlignment="1">
      <alignment/>
    </xf>
    <xf numFmtId="0" fontId="29" fillId="0" borderId="10" xfId="0" applyFont="1" applyFill="1" applyBorder="1" applyAlignment="1">
      <alignment horizontal="right"/>
    </xf>
    <xf numFmtId="0" fontId="18" fillId="0" borderId="10" xfId="0" applyFont="1" applyFill="1" applyBorder="1" applyAlignment="1">
      <alignment/>
    </xf>
    <xf numFmtId="0" fontId="18" fillId="0" borderId="0" xfId="0" applyFont="1" applyFill="1" applyAlignment="1">
      <alignment/>
    </xf>
    <xf numFmtId="49" fontId="0" fillId="0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0" fontId="4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 vertical="top" wrapText="1"/>
      <protection/>
    </xf>
    <xf numFmtId="0" fontId="0" fillId="0" borderId="0" xfId="0" applyFill="1" applyAlignment="1" applyProtection="1">
      <alignment horizontal="center" vertical="top" wrapText="1"/>
      <protection/>
    </xf>
    <xf numFmtId="0" fontId="1" fillId="0" borderId="10" xfId="0" applyFont="1" applyFill="1" applyBorder="1" applyAlignment="1" applyProtection="1">
      <alignment horizontal="center" vertical="top" wrapTex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0" fontId="10" fillId="0" borderId="10" xfId="0" applyFont="1" applyFill="1" applyBorder="1" applyAlignment="1" applyProtection="1">
      <alignment horizontal="center"/>
      <protection/>
    </xf>
    <xf numFmtId="168" fontId="22" fillId="0" borderId="10" xfId="0" applyNumberFormat="1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3" fillId="0" borderId="10" xfId="0" applyFont="1" applyFill="1" applyBorder="1" applyAlignment="1" applyProtection="1">
      <alignment horizontal="center"/>
      <protection/>
    </xf>
    <xf numFmtId="0" fontId="0" fillId="0" borderId="17" xfId="0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wrapText="1"/>
      <protection/>
    </xf>
    <xf numFmtId="0" fontId="51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168" fontId="13" fillId="0" borderId="10" xfId="0" applyNumberFormat="1" applyFont="1" applyFill="1" applyBorder="1" applyAlignment="1" applyProtection="1">
      <alignment horizontal="center"/>
      <protection/>
    </xf>
    <xf numFmtId="0" fontId="20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left"/>
      <protection/>
    </xf>
    <xf numFmtId="49" fontId="1" fillId="0" borderId="0" xfId="0" applyNumberFormat="1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left" indent="11"/>
      <protection/>
    </xf>
    <xf numFmtId="0" fontId="1" fillId="0" borderId="15" xfId="0" applyFont="1" applyFill="1" applyBorder="1" applyAlignment="1" applyProtection="1">
      <alignment horizontal="left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15" fillId="0" borderId="10" xfId="0" applyFont="1" applyFill="1" applyBorder="1" applyAlignment="1" applyProtection="1">
      <alignment/>
      <protection/>
    </xf>
    <xf numFmtId="0" fontId="1" fillId="0" borderId="16" xfId="0" applyFont="1" applyFill="1" applyBorder="1" applyAlignment="1" applyProtection="1">
      <alignment horizontal="left"/>
      <protection/>
    </xf>
    <xf numFmtId="49" fontId="1" fillId="0" borderId="18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15" fillId="0" borderId="0" xfId="0" applyFont="1" applyFill="1" applyAlignment="1" applyProtection="1">
      <alignment horizontal="right"/>
      <protection/>
    </xf>
    <xf numFmtId="0" fontId="50" fillId="0" borderId="18" xfId="0" applyFont="1" applyFill="1" applyBorder="1" applyAlignment="1" applyProtection="1">
      <alignment/>
      <protection/>
    </xf>
    <xf numFmtId="0" fontId="14" fillId="0" borderId="15" xfId="0" applyFont="1" applyFill="1" applyBorder="1" applyAlignment="1" applyProtection="1">
      <alignment/>
      <protection/>
    </xf>
    <xf numFmtId="0" fontId="10" fillId="19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15" fillId="0" borderId="10" xfId="0" applyFont="1" applyFill="1" applyBorder="1" applyAlignment="1">
      <alignment/>
    </xf>
    <xf numFmtId="0" fontId="15" fillId="0" borderId="0" xfId="0" applyFont="1" applyFill="1" applyAlignment="1">
      <alignment horizontal="right"/>
    </xf>
    <xf numFmtId="1" fontId="0" fillId="0" borderId="0" xfId="0" applyNumberFormat="1" applyFill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right" indent="1"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1" fillId="0" borderId="18" xfId="0" applyFont="1" applyFill="1" applyBorder="1" applyAlignment="1">
      <alignment/>
    </xf>
    <xf numFmtId="49" fontId="1" fillId="0" borderId="0" xfId="0" applyNumberFormat="1" applyFont="1" applyFill="1" applyAlignment="1">
      <alignment horizontal="center"/>
    </xf>
    <xf numFmtId="0" fontId="0" fillId="0" borderId="10" xfId="0" applyFill="1" applyBorder="1" applyAlignment="1">
      <alignment/>
    </xf>
    <xf numFmtId="0" fontId="11" fillId="0" borderId="0" xfId="0" applyFont="1" applyFill="1" applyAlignment="1">
      <alignment horizontal="center" wrapText="1"/>
    </xf>
    <xf numFmtId="0" fontId="1" fillId="0" borderId="15" xfId="0" applyFont="1" applyFill="1" applyBorder="1" applyAlignment="1">
      <alignment horizontal="right"/>
    </xf>
    <xf numFmtId="168" fontId="52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6" fillId="0" borderId="10" xfId="0" applyFont="1" applyFill="1" applyBorder="1" applyAlignment="1" applyProtection="1">
      <alignment horizontal="center"/>
      <protection/>
    </xf>
    <xf numFmtId="0" fontId="53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1" fillId="0" borderId="10" xfId="0" applyFont="1" applyFill="1" applyBorder="1" applyAlignment="1" applyProtection="1">
      <alignment/>
      <protection/>
    </xf>
    <xf numFmtId="0" fontId="10" fillId="0" borderId="15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6" fillId="0" borderId="1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0" fillId="0" borderId="15" xfId="0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justify" wrapText="1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 indent="1"/>
    </xf>
    <xf numFmtId="0" fontId="7" fillId="0" borderId="15" xfId="0" applyFont="1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8" xfId="0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1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1" fontId="0" fillId="0" borderId="15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right" vertical="center" wrapText="1"/>
    </xf>
    <xf numFmtId="0" fontId="0" fillId="0" borderId="20" xfId="0" applyFill="1" applyBorder="1" applyAlignment="1">
      <alignment horizontal="left"/>
    </xf>
    <xf numFmtId="1" fontId="0" fillId="0" borderId="18" xfId="0" applyNumberFormat="1" applyFont="1" applyFill="1" applyBorder="1" applyAlignment="1">
      <alignment/>
    </xf>
    <xf numFmtId="0" fontId="2" fillId="2" borderId="21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vertical="top" wrapText="1"/>
    </xf>
    <xf numFmtId="0" fontId="3" fillId="2" borderId="24" xfId="0" applyFont="1" applyFill="1" applyBorder="1" applyAlignment="1">
      <alignment horizontal="center" vertical="justify" wrapText="1"/>
    </xf>
    <xf numFmtId="0" fontId="0" fillId="2" borderId="25" xfId="0" applyFill="1" applyBorder="1" applyAlignment="1">
      <alignment vertical="justify"/>
    </xf>
    <xf numFmtId="0" fontId="0" fillId="2" borderId="26" xfId="0" applyFill="1" applyBorder="1" applyAlignment="1">
      <alignment vertical="justify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2" borderId="27" xfId="0" applyFont="1" applyFill="1" applyBorder="1" applyAlignment="1">
      <alignment horizontal="center" vertical="top" wrapText="1"/>
    </xf>
    <xf numFmtId="0" fontId="2" fillId="2" borderId="28" xfId="0" applyFont="1" applyFill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3" fillId="0" borderId="29" xfId="0" applyFont="1" applyBorder="1" applyAlignment="1">
      <alignment horizontal="left" vertical="justify" wrapText="1"/>
    </xf>
    <xf numFmtId="0" fontId="3" fillId="0" borderId="22" xfId="0" applyFont="1" applyBorder="1" applyAlignment="1">
      <alignment horizontal="left" vertical="justify" wrapText="1"/>
    </xf>
    <xf numFmtId="0" fontId="3" fillId="0" borderId="23" xfId="0" applyFont="1" applyBorder="1" applyAlignment="1">
      <alignment horizontal="left" vertical="justify" wrapText="1"/>
    </xf>
    <xf numFmtId="0" fontId="1" fillId="0" borderId="24" xfId="0" applyFont="1" applyBorder="1" applyAlignment="1">
      <alignment horizontal="center"/>
    </xf>
    <xf numFmtId="0" fontId="1" fillId="2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3" fillId="0" borderId="2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2" fillId="15" borderId="10" xfId="0" applyFont="1" applyFill="1" applyBorder="1" applyAlignment="1">
      <alignment/>
    </xf>
    <xf numFmtId="0" fontId="1" fillId="2" borderId="30" xfId="0" applyFont="1" applyFill="1" applyBorder="1" applyAlignment="1">
      <alignment horizontal="center" wrapText="1"/>
    </xf>
    <xf numFmtId="0" fontId="1" fillId="2" borderId="31" xfId="0" applyFont="1" applyFill="1" applyBorder="1" applyAlignment="1">
      <alignment horizontal="center" wrapText="1"/>
    </xf>
    <xf numFmtId="0" fontId="1" fillId="2" borderId="32" xfId="0" applyFont="1" applyFill="1" applyBorder="1" applyAlignment="1">
      <alignment horizontal="center" wrapText="1"/>
    </xf>
    <xf numFmtId="0" fontId="1" fillId="2" borderId="3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0" fontId="1" fillId="2" borderId="37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19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1" fillId="0" borderId="10" xfId="0" applyFont="1" applyFill="1" applyBorder="1" applyAlignment="1">
      <alignment horizontal="left" wrapText="1" indent="1"/>
    </xf>
    <xf numFmtId="0" fontId="1" fillId="0" borderId="10" xfId="0" applyFont="1" applyFill="1" applyBorder="1" applyAlignment="1">
      <alignment horizontal="left" vertical="justify" wrapText="1" indent="1"/>
    </xf>
    <xf numFmtId="0" fontId="1" fillId="0" borderId="10" xfId="0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>
      <alignment horizontal="left" vertical="center" wrapText="1" indent="1"/>
    </xf>
    <xf numFmtId="0" fontId="1" fillId="0" borderId="10" xfId="0" applyFont="1" applyFill="1" applyBorder="1" applyAlignment="1">
      <alignment horizontal="left" vertical="top" wrapText="1" indent="1"/>
    </xf>
    <xf numFmtId="0" fontId="2" fillId="0" borderId="10" xfId="0" applyFont="1" applyFill="1" applyBorder="1" applyAlignment="1">
      <alignment horizontal="left" wrapText="1" indent="1"/>
    </xf>
    <xf numFmtId="0" fontId="2" fillId="0" borderId="10" xfId="0" applyFont="1" applyFill="1" applyBorder="1" applyAlignment="1">
      <alignment horizontal="left" wrapText="1"/>
    </xf>
    <xf numFmtId="168" fontId="15" fillId="0" borderId="0" xfId="0" applyNumberFormat="1" applyFont="1" applyBorder="1" applyAlignment="1">
      <alignment horizontal="center" vertical="center" wrapText="1"/>
    </xf>
    <xf numFmtId="168" fontId="15" fillId="0" borderId="15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5" xfId="0" applyFont="1" applyBorder="1" applyAlignment="1">
      <alignment horizontal="right" indent="1"/>
    </xf>
    <xf numFmtId="0" fontId="1" fillId="0" borderId="0" xfId="0" applyFont="1" applyBorder="1" applyAlignment="1">
      <alignment horizontal="left" inden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 quotePrefix="1">
      <alignment horizontal="left"/>
    </xf>
    <xf numFmtId="0" fontId="0" fillId="0" borderId="10" xfId="0" applyFill="1" applyBorder="1" applyAlignment="1">
      <alignment horizontal="left" wrapText="1" indent="1"/>
    </xf>
    <xf numFmtId="0" fontId="0" fillId="0" borderId="18" xfId="0" applyFill="1" applyBorder="1" applyAlignment="1">
      <alignment horizontal="left" vertical="center" wrapText="1"/>
    </xf>
    <xf numFmtId="0" fontId="0" fillId="0" borderId="38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 horizontal="right" indent="1"/>
    </xf>
    <xf numFmtId="0" fontId="0" fillId="0" borderId="10" xfId="0" applyBorder="1" applyAlignment="1">
      <alignment horizontal="left" wrapText="1"/>
    </xf>
    <xf numFmtId="0" fontId="11" fillId="0" borderId="0" xfId="0" applyFont="1" applyAlignment="1">
      <alignment horizontal="center" wrapText="1"/>
    </xf>
    <xf numFmtId="0" fontId="0" fillId="0" borderId="10" xfId="0" applyFill="1" applyBorder="1" applyAlignment="1">
      <alignment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 indent="1"/>
    </xf>
    <xf numFmtId="0" fontId="1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1" fillId="0" borderId="10" xfId="0" applyFont="1" applyFill="1" applyBorder="1" applyAlignment="1" applyProtection="1">
      <alignment horizontal="left" inden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55" fillId="0" borderId="18" xfId="0" applyFont="1" applyFill="1" applyBorder="1" applyAlignment="1" applyProtection="1">
      <alignment vertical="top" wrapText="1"/>
      <protection/>
    </xf>
    <xf numFmtId="0" fontId="55" fillId="0" borderId="38" xfId="0" applyFont="1" applyFill="1" applyBorder="1" applyAlignment="1" applyProtection="1">
      <alignment vertical="top" wrapText="1"/>
      <protection/>
    </xf>
    <xf numFmtId="0" fontId="55" fillId="0" borderId="15" xfId="0" applyFont="1" applyFill="1" applyBorder="1" applyAlignment="1" applyProtection="1">
      <alignment vertical="top" wrapText="1"/>
      <protection/>
    </xf>
    <xf numFmtId="0" fontId="55" fillId="0" borderId="20" xfId="0" applyFont="1" applyFill="1" applyBorder="1" applyAlignment="1" applyProtection="1">
      <alignment vertical="top" wrapTex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wrapText="1"/>
      <protection/>
    </xf>
    <xf numFmtId="0" fontId="1" fillId="0" borderId="10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left" wrapText="1" indent="1"/>
      <protection/>
    </xf>
    <xf numFmtId="0" fontId="1" fillId="0" borderId="10" xfId="0" applyFont="1" applyFill="1" applyBorder="1" applyAlignment="1" applyProtection="1">
      <alignment wrapText="1"/>
      <protection/>
    </xf>
    <xf numFmtId="0" fontId="11" fillId="0" borderId="0" xfId="0" applyFont="1" applyFill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 vertical="top" wrapText="1"/>
      <protection/>
    </xf>
    <xf numFmtId="0" fontId="0" fillId="0" borderId="10" xfId="0" applyFill="1" applyBorder="1" applyAlignment="1" applyProtection="1">
      <alignment horizontal="center" vertical="top" wrapText="1"/>
      <protection/>
    </xf>
    <xf numFmtId="0" fontId="1" fillId="0" borderId="0" xfId="0" applyFont="1" applyFill="1" applyAlignment="1" applyProtection="1">
      <alignment horizontal="right" wrapText="1" indent="1"/>
      <protection/>
    </xf>
    <xf numFmtId="0" fontId="0" fillId="0" borderId="0" xfId="0" applyFont="1" applyFill="1" applyAlignment="1" applyProtection="1">
      <alignment horizontal="right" wrapText="1" indent="1"/>
      <protection/>
    </xf>
    <xf numFmtId="0" fontId="0" fillId="0" borderId="10" xfId="0" applyFont="1" applyFill="1" applyBorder="1" applyAlignment="1" applyProtection="1">
      <alignment horizontal="center" vertical="top" wrapText="1"/>
      <protection/>
    </xf>
    <xf numFmtId="0" fontId="1" fillId="0" borderId="0" xfId="0" applyFont="1" applyFill="1" applyAlignment="1" applyProtection="1">
      <alignment horizontal="left" wrapText="1"/>
      <protection/>
    </xf>
    <xf numFmtId="0" fontId="0" fillId="0" borderId="0" xfId="0" applyFill="1" applyAlignment="1" applyProtection="1">
      <alignment horizontal="left" wrapText="1"/>
      <protection/>
    </xf>
    <xf numFmtId="0" fontId="1" fillId="0" borderId="0" xfId="0" applyFont="1" applyFill="1" applyAlignment="1" applyProtection="1">
      <alignment horizontal="left" indent="1"/>
      <protection/>
    </xf>
    <xf numFmtId="0" fontId="0" fillId="0" borderId="0" xfId="0" applyFill="1" applyAlignment="1" applyProtection="1">
      <alignment horizontal="left" indent="1"/>
      <protection/>
    </xf>
    <xf numFmtId="0" fontId="1" fillId="0" borderId="0" xfId="0" applyFont="1" applyFill="1" applyAlignment="1" applyProtection="1">
      <alignment horizontal="left"/>
      <protection/>
    </xf>
    <xf numFmtId="0" fontId="15" fillId="0" borderId="19" xfId="0" applyFont="1" applyFill="1" applyBorder="1" applyAlignment="1" applyProtection="1">
      <alignment vertical="top" wrapText="1"/>
      <protection/>
    </xf>
    <xf numFmtId="0" fontId="15" fillId="0" borderId="0" xfId="0" applyFont="1" applyFill="1" applyBorder="1" applyAlignment="1" applyProtection="1">
      <alignment vertical="top" wrapText="1"/>
      <protection/>
    </xf>
    <xf numFmtId="0" fontId="1" fillId="0" borderId="0" xfId="0" applyFont="1" applyFill="1" applyBorder="1" applyAlignment="1">
      <alignment horizontal="right" indent="1"/>
    </xf>
    <xf numFmtId="0" fontId="0" fillId="0" borderId="10" xfId="0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indent="1"/>
    </xf>
    <xf numFmtId="0" fontId="0" fillId="0" borderId="10" xfId="0" applyFill="1" applyBorder="1" applyAlignment="1">
      <alignment horizontal="left" indent="1"/>
    </xf>
    <xf numFmtId="0" fontId="2" fillId="0" borderId="14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/>
    </xf>
    <xf numFmtId="0" fontId="1" fillId="0" borderId="14" xfId="0" applyFont="1" applyFill="1" applyBorder="1" applyAlignment="1">
      <alignment/>
    </xf>
    <xf numFmtId="0" fontId="0" fillId="0" borderId="11" xfId="0" applyFill="1" applyBorder="1" applyAlignment="1">
      <alignment/>
    </xf>
    <xf numFmtId="0" fontId="4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1" fillId="0" borderId="12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1" fillId="0" borderId="39" xfId="0" applyFont="1" applyFill="1" applyBorder="1" applyAlignment="1">
      <alignment horizontal="center" vertical="top" wrapText="1"/>
    </xf>
    <xf numFmtId="0" fontId="0" fillId="0" borderId="18" xfId="0" applyFill="1" applyBorder="1" applyAlignment="1">
      <alignment horizontal="center" vertical="top" wrapText="1"/>
    </xf>
    <xf numFmtId="0" fontId="0" fillId="0" borderId="38" xfId="0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left" indent="1"/>
    </xf>
    <xf numFmtId="0" fontId="0" fillId="0" borderId="13" xfId="0" applyFill="1" applyBorder="1" applyAlignment="1">
      <alignment horizontal="left" indent="1"/>
    </xf>
    <xf numFmtId="0" fontId="1" fillId="0" borderId="14" xfId="0" applyFont="1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indent="1"/>
    </xf>
    <xf numFmtId="0" fontId="0" fillId="0" borderId="11" xfId="0" applyFill="1" applyBorder="1" applyAlignment="1">
      <alignment horizontal="left" inden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4" xfId="0" applyFont="1" applyFill="1" applyBorder="1" applyAlignment="1">
      <alignment vertical="justify" wrapText="1"/>
    </xf>
    <xf numFmtId="0" fontId="0" fillId="0" borderId="11" xfId="0" applyFill="1" applyBorder="1" applyAlignment="1">
      <alignment vertical="justify" wrapText="1"/>
    </xf>
    <xf numFmtId="0" fontId="1" fillId="0" borderId="11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center" wrapText="1"/>
    </xf>
    <xf numFmtId="0" fontId="1" fillId="0" borderId="15" xfId="0" applyFont="1" applyFill="1" applyBorder="1" applyAlignment="1">
      <alignment horizontal="right"/>
    </xf>
    <xf numFmtId="0" fontId="0" fillId="0" borderId="15" xfId="0" applyFill="1" applyBorder="1" applyAlignment="1">
      <alignment/>
    </xf>
    <xf numFmtId="0" fontId="1" fillId="0" borderId="0" xfId="0" applyFont="1" applyFill="1" applyBorder="1" applyAlignment="1">
      <alignment/>
    </xf>
    <xf numFmtId="168" fontId="25" fillId="0" borderId="0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Border="1" applyAlignment="1">
      <alignment horizontal="center"/>
    </xf>
    <xf numFmtId="168" fontId="25" fillId="0" borderId="0" xfId="0" applyNumberFormat="1" applyFont="1" applyFill="1" applyBorder="1" applyAlignment="1">
      <alignment wrapText="1"/>
    </xf>
    <xf numFmtId="0" fontId="1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1" fillId="0" borderId="14" xfId="0" applyFont="1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1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inden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2T1_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55;&#1045;&#1056;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040;&#1050;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"/>
      <sheetName val="Раздел I"/>
      <sheetName val="Раздел II"/>
      <sheetName val="Раздел III"/>
      <sheetName val="Раздел IV"/>
      <sheetName val="Раздел V"/>
      <sheetName val="Раздел VI"/>
      <sheetName val="Раздел VII"/>
      <sheetName val="Раздел VIII"/>
      <sheetName val="Раздел IX"/>
      <sheetName val="Раздел X"/>
      <sheetName val="Раздел XI"/>
      <sheetName val="Раздел XII"/>
      <sheetName val="Раздел XIII"/>
      <sheetName val="Раздел XIV"/>
      <sheetName val="Раздел XV"/>
      <sheetName val="Раздел XVI"/>
      <sheetName val="Раздел XVII"/>
      <sheetName val="Раздел XVIII"/>
    </sheetNames>
    <definedNames>
      <definedName name="CR1_01_01" refersTo="=Раздел I!$C$5"/>
      <definedName name="CR1_01_02" refersTo="=Раздел I!$D$5"/>
      <definedName name="CR1_01_03" refersTo="=Раздел I!$E$5"/>
      <definedName name="CR1_01_04" refersTo="=Раздел I!$F$5"/>
      <definedName name="CR1_02_01" refersTo="=Раздел I!$C$6"/>
      <definedName name="CR1_02_02" refersTo="=Раздел I!$D$6"/>
      <definedName name="CR1_02_03" refersTo="=Раздел I!$E$6"/>
      <definedName name="CR1_02_04" refersTo="=Раздел I!$F$6"/>
      <definedName name="CR1_03_01" refersTo="=Раздел I!$C$7"/>
      <definedName name="CR1_03_02" refersTo="=Раздел I!$D$7"/>
      <definedName name="CR1_03_03" refersTo="=Раздел I!$E$7"/>
      <definedName name="CR1_03_04" refersTo="=Раздел I!$F$7"/>
      <definedName name="CR1_04_01" refersTo="=Раздел I!$C$8"/>
      <definedName name="CR1_04_02" refersTo="=Раздел I!$D$8"/>
      <definedName name="CR1_04_03" refersTo="=Раздел I!$E$8"/>
      <definedName name="CR1_04_04" refersTo="=Раздел I!$F$8"/>
      <definedName name="CR1_05_02" refersTo="=Раздел I!$D$9"/>
      <definedName name="CR1_05_04" refersTo="=Раздел I!$F$9"/>
      <definedName name="CR1_06_01" refersTo="=Раздел I!$C$10"/>
      <definedName name="CR1_06_02" refersTo="=Раздел I!$D$10"/>
      <definedName name="CR1_06_03" refersTo="=Раздел I!$E$10"/>
      <definedName name="CR1_06_04" refersTo="=Раздел I!$F$10"/>
      <definedName name="CR1_07_01" refersTo="=Раздел I!$C$11"/>
      <definedName name="CR1_07_02" refersTo="=Раздел I!$D$11"/>
      <definedName name="CR1_07_03" refersTo="=Раздел I!$E$11"/>
      <definedName name="CR1_07_04" refersTo="=Раздел I!$F$11"/>
      <definedName name="CR1_08_01" refersTo="=Раздел I!$C$12"/>
      <definedName name="CR1_08_02" refersTo="=Раздел I!$D$12"/>
      <definedName name="CR1_08_03" refersTo="=Раздел I!$E$12"/>
      <definedName name="CR1_08_04" refersTo="=Раздел I!$F$12"/>
      <definedName name="CR1_09_01" refersTo="=Раздел I!$C$13"/>
      <definedName name="CR1_09_02" refersTo="=Раздел I!$D$13"/>
      <definedName name="CR1_09_03" refersTo="=Раздел I!$E$13"/>
      <definedName name="CR1_09_04" refersTo="=Раздел I!$F$13"/>
      <definedName name="CR1_10_01" refersTo="=Раздел I!$C$14"/>
      <definedName name="CR1_10_02" refersTo="=Раздел I!$D$14"/>
      <definedName name="CR1_10_03" refersTo="=Раздел I!$E$14"/>
      <definedName name="CR1_10_04" refersTo="=Раздел I!$F$14"/>
      <definedName name="CR1_11_01" refersTo="=Раздел I!$C$15"/>
      <definedName name="CR1_11_02" refersTo="=Раздел I!$D$15"/>
      <definedName name="CR1_11_03" refersTo="=Раздел I!$E$15"/>
      <definedName name="CR1_11_04" refersTo="=Раздел I!$F$15"/>
      <definedName name="CR1_12_01" refersTo="=Раздел I!$C$16"/>
      <definedName name="CR1_12_02" refersTo="=Раздел I!$D$16"/>
      <definedName name="CR1_12_03" refersTo="=Раздел I!$E$16"/>
      <definedName name="CR1_12_04" refersTo="=Раздел I!$F$16"/>
      <definedName name="CR1_13_01" refersTo="=Раздел I!$C$17"/>
      <definedName name="CR1_13_02" refersTo="=Раздел I!$D$17"/>
      <definedName name="CR1_13_03" refersTo="=Раздел I!$E$17"/>
      <definedName name="CR1_13_04" refersTo="=Раздел I!$F$17"/>
      <definedName name="CR1_14_01" refersTo="=Раздел I!$C$18"/>
      <definedName name="CR1_14_02" refersTo="=Раздел I!$D$18"/>
      <definedName name="CR1_14_03" refersTo="=Раздел I!$E$18"/>
      <definedName name="CR1_14_04" refersTo="=Раздел I!$F$18"/>
      <definedName name="CR1_15_01" refersTo="=Раздел I!$C$19"/>
      <definedName name="CR1_15_02" refersTo="=Раздел I!$D$19"/>
      <definedName name="CR1_15_03" refersTo="=Раздел I!$E$19"/>
      <definedName name="CR1_15_04" refersTo="=Раздел I!$F$19"/>
      <definedName name="CR1_16_01" refersTo="=Раздел I!$C$20"/>
      <definedName name="CR1_16_02" refersTo="=Раздел I!$D$20"/>
      <definedName name="CR1_16_03" refersTo="=Раздел I!$E$20"/>
      <definedName name="CR1_16_04" refersTo="=Раздел I!$F$20"/>
      <definedName name="CR1_17_01" refersTo="=Раздел I!$C$21"/>
      <definedName name="CR1_17_02" refersTo="=Раздел I!$D$21"/>
      <definedName name="CR1_17_03" refersTo="=Раздел I!$E$21"/>
      <definedName name="CR1_17_04" refersTo="=Раздел I!$F$21"/>
      <definedName name="CR1_18_01" refersTo="=Раздел I!$C$22"/>
      <definedName name="CR1_18_02" refersTo="=Раздел I!$D$22"/>
      <definedName name="CR1_18_03" refersTo="=Раздел I!$E$22"/>
      <definedName name="CR1_18_04" refersTo="=Раздел I!$F$22"/>
      <definedName name="CR1_19_01" refersTo="=Раздел I!$C$23"/>
      <definedName name="CR1_19_02" refersTo="=Раздел I!$D$23"/>
      <definedName name="CR1_19_03" refersTo="=Раздел I!$E$23"/>
      <definedName name="CR1_19_04" refersTo="=Раздел I!$F$23"/>
      <definedName name="CR1_20_01" refersTo="=Раздел I!$C$24"/>
      <definedName name="CR1_20_02" refersTo="=Раздел I!$D$24"/>
      <definedName name="CR1_20_03" refersTo="=Раздел I!$E$24"/>
      <definedName name="CR1_20_04" refersTo="=Раздел I!$F$24"/>
      <definedName name="CR1_21_01" refersTo="=Раздел I!$C$25"/>
      <definedName name="CR1_21_02" refersTo="=Раздел I!$D$25"/>
      <definedName name="CR1_21_03" refersTo="=Раздел I!$E$25"/>
      <definedName name="CR1_21_04" refersTo="=Раздел I!$F$25"/>
      <definedName name="CR1_22_01" refersTo="=Раздел I!$C$26"/>
      <definedName name="CR1_22_02" refersTo="=Раздел I!$D$26"/>
      <definedName name="CR1_22_03" refersTo="=Раздел I!$E$26"/>
      <definedName name="CR1_22_04" refersTo="=Раздел I!$F$26"/>
      <definedName name="CR1_23_01" refersTo="=Раздел I!$C$27"/>
      <definedName name="CR1_23_02" refersTo="=Раздел I!$D$27"/>
      <definedName name="CR1_23_03" refersTo="=Раздел I!$E$27"/>
      <definedName name="CR1_23_04" refersTo="=Раздел I!$F$27"/>
      <definedName name="CR1_24_01" refersTo="=Раздел I!$C$28"/>
      <definedName name="CR1_24_02" refersTo="=Раздел I!$D$28"/>
      <definedName name="CR1_24_03" refersTo="=Раздел I!$E$28"/>
      <definedName name="CR1_24_04" refersTo="=Раздел I!$F$28"/>
      <definedName name="CR1_25_01" refersTo="=Раздел I!$C$29"/>
      <definedName name="CR1_25_02" refersTo="=Раздел I!$D$29"/>
      <definedName name="CR1_25_03" refersTo="=Раздел I!$E$29"/>
      <definedName name="CR1_25_04" refersTo="=Раздел I!$F$29"/>
      <definedName name="CR1_26_01" refersTo="=Раздел I!$C$30"/>
      <definedName name="CR1_26_02" refersTo="=Раздел I!$D$30"/>
      <definedName name="CR1_26_03" refersTo="=Раздел I!$E$30"/>
      <definedName name="CR1_26_04" refersTo="=Раздел I!$F$30"/>
      <definedName name="CR1_27_01" refersTo="=Раздел I!$C$31"/>
      <definedName name="CR1_27_02" refersTo="=Раздел I!$D$31"/>
      <definedName name="CR1_27_03" refersTo="=Раздел I!$E$31"/>
      <definedName name="CR1_27_04" refersTo="=Раздел I!$F$31"/>
      <definedName name="CR1_28_01" refersTo="=Раздел I!$C$32"/>
      <definedName name="CR1_28_02" refersTo="=Раздел I!$D$32"/>
      <definedName name="CR1_28_03" refersTo="=Раздел I!$E$32"/>
      <definedName name="CR1_28_04" refersTo="=Раздел I!$F$32"/>
      <definedName name="CR1_29_01" refersTo="=Раздел I!$C$33"/>
      <definedName name="CR1_29_02" refersTo="=Раздел I!$D$33"/>
      <definedName name="CR1_29_03" refersTo="=Раздел I!$E$33"/>
      <definedName name="CR1_29_04" refersTo="=Раздел I!$F$33"/>
      <definedName name="CR1_30_01" refersTo="=Раздел I!$C$34"/>
      <definedName name="CR1_30_02" refersTo="=Раздел I!$D$34"/>
      <definedName name="CR1_30_03" refersTo="=Раздел I!$E$34"/>
      <definedName name="CR1_30_04" refersTo="=Раздел I!$F$34"/>
      <definedName name="CR1_31_01" refersTo="=Раздел I!$C$35"/>
      <definedName name="CR1_31_02" refersTo="=Раздел I!$D$35"/>
      <definedName name="CR1_31_03" refersTo="=Раздел I!$E$35"/>
      <definedName name="CR1_31_04" refersTo="=Раздел I!$F$35"/>
      <definedName name="CR1_32_01" refersTo="=Раздел I!$C$36"/>
      <definedName name="CR1_32_02" refersTo="=Раздел I!$D$36"/>
      <definedName name="CR1_32_03" refersTo="=Раздел I!$E$36"/>
      <definedName name="CR1_32_04" refersTo="=Раздел I!$F$36"/>
      <definedName name="CR1_33_01" refersTo="=Раздел I!$C$37"/>
      <definedName name="CR1_33_02" refersTo="=Раздел I!$D$37"/>
      <definedName name="CR1_33_03" refersTo="=Раздел I!$E$37"/>
      <definedName name="CR1_33_04" refersTo="=Раздел I!$F$37"/>
      <definedName name="CR1_34_01" refersTo="=Раздел I!$C$38"/>
      <definedName name="CR1_34_02" refersTo="=Раздел I!$D$38"/>
      <definedName name="CR1_34_03" refersTo="=Раздел I!$E$38"/>
      <definedName name="CR1_34_04" refersTo="=Раздел I!$F$38"/>
      <definedName name="CR1_35_01" refersTo="=Раздел I!$C$39"/>
      <definedName name="CR1_35_02" refersTo="=Раздел I!$D$39"/>
      <definedName name="CR1_35_03" refersTo="=Раздел I!$E$39"/>
      <definedName name="CR1_35_04" refersTo="=Раздел I!$F$39"/>
      <definedName name="CR1_36_01" refersTo="=Раздел I!$C$40"/>
      <definedName name="CR1_36_02" refersTo="=Раздел I!$D$40"/>
      <definedName name="CR1_36_03" refersTo="=Раздел I!$E$40"/>
      <definedName name="CR1_36_04" refersTo="=Раздел I!$F$40"/>
      <definedName name="CR1_37_01" refersTo="=Раздел I!$C$41"/>
      <definedName name="CR1_37_02" refersTo="=Раздел I!$D$41"/>
      <definedName name="CR1_37_03" refersTo="=Раздел I!$E$41"/>
      <definedName name="CR1_37_04" refersTo="=Раздел I!$F$41"/>
      <definedName name="CR1_39_01" refersTo="=Раздел I!$C$45"/>
      <definedName name="CR1_40_01" refersTo="=Раздел I!$C$46"/>
      <definedName name="CR1_41_01" refersTo="=Раздел I!$C$47"/>
      <definedName name="CR1_42_01" refersTo="=Раздел I!$C$48"/>
      <definedName name="CR10_01_01" refersTo="=Раздел X!$C$6"/>
      <definedName name="CR10_01_02" refersTo="=Раздел X!$D$6"/>
      <definedName name="CR10_01_03" refersTo="=Раздел X!$E$6"/>
      <definedName name="CR10_01_04" refersTo="=Раздел X!$F$6"/>
      <definedName name="CR10_01_05" refersTo="=Раздел X!$G$6"/>
      <definedName name="CR10_02_01" refersTo="=Раздел X!$C$7"/>
      <definedName name="CR10_02_02" refersTo="=Раздел X!$D$7"/>
      <definedName name="CR10_02_03" refersTo="=Раздел X!$E$7"/>
      <definedName name="CR10_02_04" refersTo="=Раздел X!$F$7"/>
      <definedName name="CR10_02_05" refersTo="=Раздел X!$G$7"/>
      <definedName name="CR10_03_01" refersTo="=Раздел X!$C$8"/>
      <definedName name="CR10_03_02" refersTo="=Раздел X!$D$8"/>
      <definedName name="CR10_03_03" refersTo="=Раздел X!$E$8"/>
      <definedName name="CR10_03_04" refersTo="=Раздел X!$F$8"/>
      <definedName name="CR10_03_05" refersTo="=Раздел X!$G$8"/>
      <definedName name="CR10_04_01" refersTo="=Раздел X!$C$9"/>
      <definedName name="CR10_04_02" refersTo="=Раздел X!$D$9"/>
      <definedName name="CR10_04_03" refersTo="=Раздел X!$E$9"/>
      <definedName name="CR10_04_04" refersTo="=Раздел X!$F$9"/>
      <definedName name="CR10_04_05" refersTo="=Раздел X!$G$9"/>
      <definedName name="CR10_05_01" refersTo="=Раздел X!$C$10"/>
      <definedName name="CR10_05_02" refersTo="=Раздел X!$D$10"/>
      <definedName name="CR10_05_03" refersTo="=Раздел X!$E$10"/>
      <definedName name="CR10_05_04" refersTo="=Раздел X!$F$10"/>
      <definedName name="CR10_05_05" refersTo="=Раздел X!$G$10"/>
      <definedName name="CR10_06_01" refersTo="=Раздел X!$C$11"/>
      <definedName name="CR10_06_02" refersTo="=Раздел X!$D$11"/>
      <definedName name="CR10_06_03" refersTo="=Раздел X!$E$11"/>
      <definedName name="CR10_06_04" refersTo="=Раздел X!$F$11"/>
      <definedName name="CR10_06_05" refersTo="=Раздел X!$G$11"/>
      <definedName name="CR10_07_01" refersTo="=Раздел X!$C$12"/>
      <definedName name="CR10_07_02" refersTo="=Раздел X!$D$12"/>
      <definedName name="CR10_07_03" refersTo="=Раздел X!$E$12"/>
      <definedName name="CR10_07_04" refersTo="=Раздел X!$F$12"/>
      <definedName name="CR10_07_05" refersTo="=Раздел X!$G$12"/>
      <definedName name="CR10_08_01" refersTo="=Раздел X!$C$13"/>
      <definedName name="CR10_08_02" refersTo="=Раздел X!$D$13"/>
      <definedName name="CR10_08_03" refersTo="=Раздел X!$E$13"/>
      <definedName name="CR10_08_04" refersTo="=Раздел X!$F$13"/>
      <definedName name="CR10_08_05" refersTo="=Раздел X!$G$13"/>
      <definedName name="CR10_09_01" refersTo="=Раздел X!$C$14"/>
      <definedName name="CR10_09_02" refersTo="=Раздел X!$D$14"/>
      <definedName name="CR10_09_03" refersTo="=Раздел X!$E$14"/>
      <definedName name="CR10_09_04" refersTo="=Раздел X!$F$14"/>
      <definedName name="CR10_09_05" refersTo="=Раздел X!$G$14"/>
      <definedName name="CR10_10_01" refersTo="=Раздел X!$C$15"/>
      <definedName name="CR10_10_02" refersTo="=Раздел X!$D$15"/>
      <definedName name="CR10_10_03" refersTo="=Раздел X!$E$15"/>
      <definedName name="CR10_10_04" refersTo="=Раздел X!$F$15"/>
      <definedName name="CR10_10_05" refersTo="=Раздел X!$G$15"/>
      <definedName name="CR10_11_01" refersTo="=Раздел X!$C$17"/>
      <definedName name="CR11_01_01" refersTo="=Раздел XI!$C$5"/>
      <definedName name="CR11_01_02" refersTo="=Раздел XI!$D$5"/>
      <definedName name="CR11_01_03" refersTo="=Раздел XI!$E$5"/>
      <definedName name="CR11_01_04" refersTo="=Раздел XI!$F$5"/>
      <definedName name="CR11_01_05" refersTo="=Раздел XI!$G$5"/>
      <definedName name="CR11_02_01" refersTo="=Раздел XI!$C$6"/>
      <definedName name="CR11_02_02" refersTo="=Раздел XI!$D$6"/>
      <definedName name="CR11_02_03" refersTo="=Раздел XI!$E$6"/>
      <definedName name="CR11_02_04" refersTo="=Раздел XI!$F$6"/>
      <definedName name="CR11_02_05" refersTo="=Раздел XI!$G$6"/>
      <definedName name="CR11_03_01" refersTo="=Раздел XI!$C$7"/>
      <definedName name="CR11_03_02" refersTo="=Раздел XI!$D$7"/>
      <definedName name="CR11_03_03" refersTo="=Раздел XI!$E$7"/>
      <definedName name="CR11_03_04" refersTo="=Раздел XI!$F$7"/>
      <definedName name="CR11_03_05" refersTo="=Раздел XI!$G$7"/>
      <definedName name="CR11_04_01" refersTo="=Раздел XI!$C$8"/>
      <definedName name="CR11_04_02" refersTo="=Раздел XI!$D$8"/>
      <definedName name="CR11_04_03" refersTo="=Раздел XI!$E$8"/>
      <definedName name="CR11_04_04" refersTo="=Раздел XI!$F$8"/>
      <definedName name="CR11_04_05" refersTo="=Раздел XI!$G$8"/>
      <definedName name="CR11_05_01" refersTo="=Раздел XI!$C$9"/>
      <definedName name="CR11_05_02" refersTo="=Раздел XI!$D$9"/>
      <definedName name="CR11_05_03" refersTo="=Раздел XI!$E$9"/>
      <definedName name="CR11_05_04" refersTo="=Раздел XI!$F$9"/>
      <definedName name="CR11_05_05" refersTo="=Раздел XI!$G$9"/>
      <definedName name="CR11_06_01" refersTo="=Раздел XI!$C$10"/>
      <definedName name="CR11_06_02" refersTo="=Раздел XI!$D$10"/>
      <definedName name="CR11_06_03" refersTo="=Раздел XI!$E$10"/>
      <definedName name="CR11_06_04" refersTo="=Раздел XI!$F$10"/>
      <definedName name="CR11_06_05" refersTo="=Раздел XI!$G$10"/>
      <definedName name="CR11_07_01" refersTo="=Раздел XI!$C$11"/>
      <definedName name="CR11_07_02" refersTo="=Раздел XI!$D$11"/>
      <definedName name="CR11_07_03" refersTo="=Раздел XI!$E$11"/>
      <definedName name="CR11_07_04" refersTo="=Раздел XI!$F$11"/>
      <definedName name="CR11_07_05" refersTo="=Раздел XI!$G$11"/>
      <definedName name="CR11_08_01" refersTo="=Раздел XI!$C$12"/>
      <definedName name="CR11_08_02" refersTo="=Раздел XI!$D$12"/>
      <definedName name="CR11_08_03" refersTo="=Раздел XI!$E$12"/>
      <definedName name="CR11_08_04" refersTo="=Раздел XI!$F$12"/>
      <definedName name="CR11_08_05" refersTo="=Раздел XI!$G$12"/>
      <definedName name="CR11_09_01" refersTo="=Раздел XI!$C$13"/>
      <definedName name="CR11_09_02" refersTo="=Раздел XI!$D$13"/>
      <definedName name="CR11_09_03" refersTo="=Раздел XI!$E$13"/>
      <definedName name="CR11_09_04" refersTo="=Раздел XI!$F$13"/>
      <definedName name="CR11_09_05" refersTo="=Раздел XI!$G$13"/>
      <definedName name="CR11_10_01" refersTo="=Раздел XI!$C$14"/>
      <definedName name="CR11_10_02" refersTo="=Раздел XI!$D$14"/>
      <definedName name="CR11_10_03" refersTo="=Раздел XI!$E$14"/>
      <definedName name="CR11_10_04" refersTo="=Раздел XI!$F$14"/>
      <definedName name="CR11_10_05" refersTo="=Раздел XI!$G$14"/>
      <definedName name="CR11_11_01" refersTo="=Раздел XI!$C$15"/>
      <definedName name="CR11_11_02" refersTo="=Раздел XI!$D$15"/>
      <definedName name="CR11_11_03" refersTo="=Раздел XI!$E$15"/>
      <definedName name="CR11_11_04" refersTo="=Раздел XI!$F$15"/>
      <definedName name="CR11_11_05" refersTo="=Раздел XI!$G$15"/>
      <definedName name="CR11_12_01" refersTo="=Раздел XI!$C$16"/>
      <definedName name="CR11_12_02" refersTo="=Раздел XI!$D$16"/>
      <definedName name="CR11_12_03" refersTo="=Раздел XI!$E$16"/>
      <definedName name="CR11_12_04" refersTo="=Раздел XI!$F$16"/>
      <definedName name="CR11_12_05" refersTo="=Раздел XI!$G$16"/>
      <definedName name="CR11_13_01" refersTo="=Раздел XI!$C$17"/>
      <definedName name="CR11_13_02" refersTo="=Раздел XI!$D$17"/>
      <definedName name="CR11_13_03" refersTo="=Раздел XI!$E$17"/>
      <definedName name="CR11_13_04" refersTo="=Раздел XI!$F$17"/>
      <definedName name="CR11_13_05" refersTo="=Раздел XI!$G$17"/>
      <definedName name="CR11_14_01" refersTo="=Раздел XI!$C$18"/>
      <definedName name="CR11_14_02" refersTo="=Раздел XI!$D$18"/>
      <definedName name="CR11_14_03" refersTo="=Раздел XI!$E$18"/>
      <definedName name="CR11_14_04" refersTo="=Раздел XI!$F$18"/>
      <definedName name="CR11_14_05" refersTo="=Раздел XI!$G$18"/>
      <definedName name="CR11_15_01" refersTo="=Раздел XI!$C$19"/>
      <definedName name="CR11_15_02" refersTo="=Раздел XI!$D$19"/>
      <definedName name="CR11_15_03" refersTo="=Раздел XI!$E$19"/>
      <definedName name="CR11_15_04" refersTo="=Раздел XI!$F$19"/>
      <definedName name="CR11_15_05" refersTo="=Раздел XI!$G$19"/>
      <definedName name="CR11_16_01" refersTo="=Раздел XI!$C$20"/>
      <definedName name="CR11_16_02" refersTo="=Раздел XI!$D$20"/>
      <definedName name="CR11_16_03" refersTo="=Раздел XI!$E$20"/>
      <definedName name="CR11_16_04" refersTo="=Раздел XI!$F$20"/>
      <definedName name="CR11_16_05" refersTo="=Раздел XI!$G$20"/>
      <definedName name="CR11_17_01" refersTo="=Раздел XI!$C$21"/>
      <definedName name="CR11_17_02" refersTo="=Раздел XI!$D$21"/>
      <definedName name="CR11_17_03" refersTo="=Раздел XI!$E$21"/>
      <definedName name="CR11_17_04" refersTo="=Раздел XI!$F$21"/>
      <definedName name="CR11_17_05" refersTo="=Раздел XI!$G$21"/>
      <definedName name="CR11_18_01" refersTo="=Раздел XI!$C$22"/>
      <definedName name="CR11_18_02" refersTo="=Раздел XI!$D$22"/>
      <definedName name="CR11_18_03" refersTo="=Раздел XI!$E$22"/>
      <definedName name="CR11_18_04" refersTo="=Раздел XI!$F$22"/>
      <definedName name="CR11_18_05" refersTo="=Раздел XI!$G$22"/>
      <definedName name="CR11_19_01" refersTo="=Раздел XI!$B$24"/>
      <definedName name="CR12_01_01" refersTo="=Раздел XII!$C$5"/>
      <definedName name="CR12_01_02" refersTo="=Раздел XII!$D$5"/>
      <definedName name="CR12_01_03" refersTo="=Раздел XII!$E$5"/>
      <definedName name="CR12_01_04" refersTo="=Раздел XII!$F$5"/>
      <definedName name="CR12_01_05" refersTo="=Раздел XII!$G$5"/>
      <definedName name="CR12_02_01" refersTo="=Раздел XII!$C$6"/>
      <definedName name="CR12_02_02" refersTo="=Раздел XII!$D$6"/>
      <definedName name="CR12_02_03" refersTo="=Раздел XII!$E$6"/>
      <definedName name="CR12_02_04" refersTo="=Раздел XII!$F$6"/>
      <definedName name="CR12_02_05" refersTo="=Раздел XII!$G$6"/>
      <definedName name="CR12_03_01" refersTo="=Раздел XII!$C$7"/>
      <definedName name="CR12_03_02" refersTo="=Раздел XII!$D$7"/>
      <definedName name="CR12_03_03" refersTo="=Раздел XII!$E$7"/>
      <definedName name="CR12_03_04" refersTo="=Раздел XII!$F$7"/>
      <definedName name="CR12_03_05" refersTo="=Раздел XII!$G$7"/>
      <definedName name="CR12_04_01" refersTo="=Раздел XII!$C$8"/>
      <definedName name="CR12_04_02" refersTo="=Раздел XII!$D$8"/>
      <definedName name="CR12_04_03" refersTo="=Раздел XII!$E$8"/>
      <definedName name="CR12_04_04" refersTo="=Раздел XII!$F$8"/>
      <definedName name="CR12_04_05" refersTo="=Раздел XII!$G$8"/>
      <definedName name="CR12_05_01" refersTo="=Раздел XII!$C$9"/>
      <definedName name="CR12_05_02" refersTo="=Раздел XII!$D$9"/>
      <definedName name="CR12_05_03" refersTo="=Раздел XII!$E$9"/>
      <definedName name="CR12_05_04" refersTo="=Раздел XII!$F$9"/>
      <definedName name="CR12_05_05" refersTo="=Раздел XII!$G$9"/>
      <definedName name="CR12_06_01" refersTo="=Раздел XII!$C$10"/>
      <definedName name="CR12_06_02" refersTo="=Раздел XII!$D$10"/>
      <definedName name="CR12_06_03" refersTo="=Раздел XII!$E$10"/>
      <definedName name="CR12_06_04" refersTo="=Раздел XII!$F$10"/>
      <definedName name="CR12_06_05" refersTo="=Раздел XII!$G$10"/>
      <definedName name="CR12_07_01" refersTo="=Раздел XII!$C$11"/>
      <definedName name="CR12_07_02" refersTo="=Раздел XII!$D$11"/>
      <definedName name="CR12_07_03" refersTo="=Раздел XII!$E$11"/>
      <definedName name="CR12_07_04" refersTo="=Раздел XII!$F$11"/>
      <definedName name="CR12_07_05" refersTo="=Раздел XII!$G$11"/>
      <definedName name="CR12_08_01" refersTo="=Раздел XII!$C$12"/>
      <definedName name="CR12_08_02" refersTo="=Раздел XII!$D$12"/>
      <definedName name="CR12_08_03" refersTo="=Раздел XII!$E$12"/>
      <definedName name="CR12_08_04" refersTo="=Раздел XII!$F$12"/>
      <definedName name="CR12_08_05" refersTo="=Раздел XII!$G$12"/>
      <definedName name="CR12_09_01" refersTo="=Раздел XII!$C$13"/>
      <definedName name="CR12_09_02" refersTo="=Раздел XII!$D$13"/>
      <definedName name="CR12_09_03" refersTo="=Раздел XII!$E$13"/>
      <definedName name="CR12_09_04" refersTo="=Раздел XII!$F$13"/>
      <definedName name="CR12_09_05" refersTo="=Раздел XII!$G$13"/>
      <definedName name="CR12_10_01" refersTo="=Раздел XII!$B$15"/>
      <definedName name="CR13_01_01" refersTo="=Раздел XIII!$C$6"/>
      <definedName name="CR13_01_02" refersTo="=Раздел XIII!$D$6"/>
      <definedName name="CR13_01_03" refersTo="=Раздел XIII!$E$6"/>
      <definedName name="CR13_01_04" refersTo="=Раздел XIII!$F$6"/>
      <definedName name="CR13_02_01" refersTo="=Раздел XIII!$C$7"/>
      <definedName name="CR13_02_02" refersTo="=Раздел XIII!$D$7"/>
      <definedName name="CR13_02_03" refersTo="=Раздел XIII!$E$7"/>
      <definedName name="CR13_02_04" refersTo="=Раздел XIII!$F$7"/>
      <definedName name="CR13_03_01" refersTo="=Раздел XIII!$C$8"/>
      <definedName name="CR13_03_02" refersTo="=Раздел XIII!$D$8"/>
      <definedName name="CR13_03_03" refersTo="=Раздел XIII!$E$8"/>
      <definedName name="CR13_03_04" refersTo="=Раздел XIII!$F$8"/>
      <definedName name="CR13_04_01" refersTo="=Раздел XIII!$C$9"/>
      <definedName name="CR13_04_02" refersTo="=Раздел XIII!$D$9"/>
      <definedName name="CR13_04_03" refersTo="=Раздел XIII!$E$9"/>
      <definedName name="CR13_04_04" refersTo="=Раздел XIII!$F$9"/>
      <definedName name="CR13_05_01" refersTo="=Раздел XIII!$C$10"/>
      <definedName name="CR13_05_02" refersTo="=Раздел XIII!$D$10"/>
      <definedName name="CR13_05_03" refersTo="=Раздел XIII!$E$10"/>
      <definedName name="CR13_05_04" refersTo="=Раздел XIII!$F$10"/>
      <definedName name="CR13_06_01" refersTo="=Раздел XIII!$C$11"/>
      <definedName name="CR13_06_02" refersTo="=Раздел XIII!$D$11"/>
      <definedName name="CR13_06_03" refersTo="=Раздел XIII!$E$11"/>
      <definedName name="CR13_06_04" refersTo="=Раздел XIII!$F$11"/>
      <definedName name="CR13_07_01" refersTo="=Раздел XIII!$C$12"/>
      <definedName name="CR13_07_02" refersTo="=Раздел XIII!$D$12"/>
      <definedName name="CR13_07_03" refersTo="=Раздел XIII!$E$12"/>
      <definedName name="CR13_07_04" refersTo="=Раздел XIII!$F$12"/>
      <definedName name="CR13_08_01" refersTo="=Раздел XIII!$C$13"/>
      <definedName name="CR13_08_02" refersTo="=Раздел XIII!$D$13"/>
      <definedName name="CR13_08_03" refersTo="=Раздел XIII!$E$13"/>
      <definedName name="CR13_08_04" refersTo="=Раздел XIII!$F$13"/>
      <definedName name="CR13_09_01" refersTo="=Раздел XIII!$C$14"/>
      <definedName name="CR13_09_02" refersTo="=Раздел XIII!$D$14"/>
      <definedName name="CR13_09_03" refersTo="=Раздел XIII!$E$14"/>
      <definedName name="CR13_09_04" refersTo="=Раздел XIII!$F$14"/>
      <definedName name="CR13_10_01" refersTo="=Раздел XIII!$C$15"/>
      <definedName name="CR13_10_02" refersTo="=Раздел XIII!$D$15"/>
      <definedName name="CR13_10_03" refersTo="=Раздел XIII!$E$15"/>
      <definedName name="CR13_10_04" refersTo="=Раздел XIII!$F$15"/>
      <definedName name="CR13_11_01" refersTo="=Раздел XIII!$C$16"/>
      <definedName name="CR13_11_02" refersTo="=Раздел XIII!$D$16"/>
      <definedName name="CR13_11_03" refersTo="=Раздел XIII!$E$16"/>
      <definedName name="CR13_11_04" refersTo="=Раздел XIII!$F$16"/>
      <definedName name="CR13_12_01" refersTo="=Раздел XIII!$C$17"/>
      <definedName name="CR13_12_02" refersTo="=Раздел XIII!$D$17"/>
      <definedName name="CR13_12_03" refersTo="=Раздел XIII!$E$17"/>
      <definedName name="CR13_12_04" refersTo="=Раздел XIII!$F$17"/>
      <definedName name="CR13_13_01" refersTo="=Раздел XIII!$C$18"/>
      <definedName name="CR13_13_02" refersTo="=Раздел XIII!$D$18"/>
      <definedName name="CR13_13_03" refersTo="=Раздел XIII!$E$18"/>
      <definedName name="CR13_13_04" refersTo="=Раздел XIII!$F$18"/>
      <definedName name="CR14_01_01" refersTo="=Раздел XIV!$C$6"/>
      <definedName name="CR14_01_02" refersTo="=Раздел XIV!$D$6"/>
      <definedName name="CR14_01_03" refersTo="=Раздел XIV!$E$6"/>
      <definedName name="CR14_01_04" refersTo="=Раздел XIV!$F$6"/>
      <definedName name="CR14_02_01" refersTo="=Раздел XIV!$C$7"/>
      <definedName name="CR14_02_02" refersTo="=Раздел XIV!$D$7"/>
      <definedName name="CR14_02_03" refersTo="=Раздел XIV!$E$7"/>
      <definedName name="CR14_02_04" refersTo="=Раздел XIV!$F$7"/>
      <definedName name="CR14_03_01" refersTo="=Раздел XIV!$C$8"/>
      <definedName name="CR14_03_02" refersTo="=Раздел XIV!$D$8"/>
      <definedName name="CR14_03_03" refersTo="=Раздел XIV!$E$8"/>
      <definedName name="CR14_03_04" refersTo="=Раздел XIV!$F$8"/>
      <definedName name="CR14_04_01" refersTo="=Раздел XIV!$C$9"/>
      <definedName name="CR14_04_02" refersTo="=Раздел XIV!$D$9"/>
      <definedName name="CR14_04_03" refersTo="=Раздел XIV!$E$9"/>
      <definedName name="CR14_04_04" refersTo="=Раздел XIV!$F$9"/>
      <definedName name="CR14_05_01" refersTo="=Раздел XIV!$C$10"/>
      <definedName name="CR14_05_02" refersTo="=Раздел XIV!$D$10"/>
      <definedName name="CR14_05_03" refersTo="=Раздел XIV!$E$10"/>
      <definedName name="CR14_05_04" refersTo="=Раздел XIV!$F$10"/>
      <definedName name="CR14_06_01" refersTo="=Раздел XIV!$C$11"/>
      <definedName name="CR14_06_02" refersTo="=Раздел XIV!$D$11"/>
      <definedName name="CR14_06_03" refersTo="=Раздел XIV!$E$11"/>
      <definedName name="CR14_06_04" refersTo="=Раздел XIV!$F$11"/>
      <definedName name="CR14_07_01" refersTo="=Раздел XIV!$C$12"/>
      <definedName name="CR14_07_02" refersTo="=Раздел XIV!$D$12"/>
      <definedName name="CR14_07_03" refersTo="=Раздел XIV!$E$12"/>
      <definedName name="CR14_07_04" refersTo="=Раздел XIV!$F$12"/>
      <definedName name="CR14_08_01" refersTo="=Раздел XIV!$C$13"/>
      <definedName name="CR14_08_02" refersTo="=Раздел XIV!$D$13"/>
      <definedName name="CR14_08_03" refersTo="=Раздел XIV!$E$13"/>
      <definedName name="CR14_08_04" refersTo="=Раздел XIV!$F$13"/>
      <definedName name="CR14_09_01" refersTo="=Раздел XIV!$C$14"/>
      <definedName name="CR14_09_02" refersTo="=Раздел XIV!$D$14"/>
      <definedName name="CR14_09_03" refersTo="=Раздел XIV!$E$14"/>
      <definedName name="CR14_09_04" refersTo="=Раздел XIV!$F$14"/>
      <definedName name="CR14_10_01" refersTo="=Раздел XIV!$C$15"/>
      <definedName name="CR14_10_02" refersTo="=Раздел XIV!$D$15"/>
      <definedName name="CR14_10_03" refersTo="=Раздел XIV!$E$15"/>
      <definedName name="CR14_10_04" refersTo="=Раздел XIV!$F$15"/>
      <definedName name="CR14_11_01" refersTo="=Раздел XIV!$C$16"/>
      <definedName name="CR14_11_02" refersTo="=Раздел XIV!$D$16"/>
      <definedName name="CR14_11_03" refersTo="=Раздел XIV!$E$16"/>
      <definedName name="CR14_11_04" refersTo="=Раздел XIV!$F$16"/>
      <definedName name="CR14_12_01" refersTo="=Раздел XIV!$C$17"/>
      <definedName name="CR14_12_02" refersTo="=Раздел XIV!$D$17"/>
      <definedName name="CR14_12_03" refersTo="=Раздел XIV!$E$17"/>
      <definedName name="CR14_12_04" refersTo="=Раздел XIV!$F$17"/>
      <definedName name="CR14_13_01" refersTo="=Раздел XIV!$E$20"/>
      <definedName name="CR14_14_01" refersTo="=Раздел XIV!$E$22"/>
      <definedName name="CR14_15_01" refersTo="=Раздел XIV!$H$23"/>
      <definedName name="CR14_16_01" refersTo="=Раздел XIV!$E$24"/>
      <definedName name="CR14_17_01" refersTo="=Раздел XIV!$E$26"/>
      <definedName name="CR14_18_01" refersTo="=Раздел XIV!$E$28"/>
      <definedName name="CR15_01_01" refersTo="=Раздел XV!$C$6"/>
      <definedName name="CR15_01_02" refersTo="=Раздел XV!$D$6"/>
      <definedName name="CR15_01_03" refersTo="=Раздел XV!$E$6"/>
      <definedName name="CR15_02_01" refersTo="=Раздел XV!$C$7"/>
      <definedName name="CR15_02_02" refersTo="=Раздел XV!$D$7"/>
      <definedName name="CR15_02_03" refersTo="=Раздел XV!$E$7"/>
      <definedName name="CR15_03_01" refersTo="=Раздел XV!$C$8"/>
      <definedName name="CR15_03_02" refersTo="=Раздел XV!$D$8"/>
      <definedName name="CR15_03_03" refersTo="=Раздел XV!$E$8"/>
      <definedName name="CR15_04_01" refersTo="=Раздел XV!$C$9"/>
      <definedName name="CR15_04_02" refersTo="=Раздел XV!$D$9"/>
      <definedName name="CR15_04_03" refersTo="=Раздел XV!$E$9"/>
      <definedName name="CR15_05_01" refersTo="=Раздел XV!$C$10"/>
      <definedName name="CR15_05_02" refersTo="=Раздел XV!$D$10"/>
      <definedName name="CR15_05_03" refersTo="=Раздел XV!$E$10"/>
      <definedName name="CR15_06_01" refersTo="=Раздел XV!$C$11"/>
      <definedName name="CR15_06_02" refersTo="=Раздел XV!$D$11"/>
      <definedName name="CR15_06_03" refersTo="=Раздел XV!$E$11"/>
      <definedName name="CR15_07_01" refersTo="=Раздел XV!$C$12"/>
      <definedName name="CR15_07_02" refersTo="=Раздел XV!$D$12"/>
      <definedName name="CR15_07_03" refersTo="=Раздел XV!$E$12"/>
      <definedName name="CR15_08_01" refersTo="=Раздел XV!$C$13"/>
      <definedName name="CR15_08_02" refersTo="=Раздел XV!$D$13"/>
      <definedName name="CR15_08_03" refersTo="=Раздел XV!$E$13"/>
      <definedName name="CR15_09_01" refersTo="=Раздел XV!$C$14"/>
      <definedName name="CR15_09_02" refersTo="=Раздел XV!$D$14"/>
      <definedName name="CR15_09_03" refersTo="=Раздел XV!$E$14"/>
      <definedName name="CR15_10_01" refersTo="=Раздел XV!$C$15"/>
      <definedName name="CR15_10_02" refersTo="=Раздел XV!$D$15"/>
      <definedName name="CR15_10_03" refersTo="=Раздел XV!$E$15"/>
      <definedName name="CR15_11_01" refersTo="=Раздел XV!$C$16"/>
      <definedName name="CR15_11_02" refersTo="=Раздел XV!$D$16"/>
      <definedName name="CR15_11_03" refersTo="=Раздел XV!$E$16"/>
      <definedName name="CR15_12_01" refersTo="=Раздел XV!$C$19"/>
      <definedName name="CR15_13_01" refersTo="=Раздел XV!$C$21"/>
      <definedName name="CR15_14_01" refersTo="=Раздел XV!$C$22"/>
      <definedName name="CR15_15_01" refersTo="=Раздел XV!$C$23"/>
      <definedName name="CR16_01_01" refersTo="=Раздел XVI!$C$6"/>
      <definedName name="CR16_01_02" refersTo="=Раздел XVI!$D$6"/>
      <definedName name="CR16_01_03" refersTo="=Раздел XVI!$E$6"/>
      <definedName name="CR16_02_01" refersTo="=Раздел XVI!$C$7"/>
      <definedName name="CR16_02_02" refersTo="=Раздел XVI!$D$7"/>
      <definedName name="CR16_02_03" refersTo="=Раздел XVI!$E$7"/>
      <definedName name="CR16_03_01" refersTo="=Раздел XVI!$C$8"/>
      <definedName name="CR16_03_02" refersTo="=Раздел XVI!$D$8"/>
      <definedName name="CR16_03_03" refersTo="=Раздел XVI!$E$8"/>
      <definedName name="CR16_04_01" refersTo="=Раздел XVI!$C$9"/>
      <definedName name="CR16_04_02" refersTo="=Раздел XVI!$D$9"/>
      <definedName name="CR16_04_03" refersTo="=Раздел XVI!$E$9"/>
      <definedName name="CR16_05_01" refersTo="=Раздел XVI!$C$10"/>
      <definedName name="CR16_05_02" refersTo="=Раздел XVI!$D$10"/>
      <definedName name="CR16_05_03" refersTo="=Раздел XVI!$E$10"/>
      <definedName name="CR16_06_01" refersTo="=Раздел XVI!$C$11"/>
      <definedName name="CR16_06_02" refersTo="=Раздел XVI!$D$11"/>
      <definedName name="CR16_06_03" refersTo="=Раздел XVI!$E$11"/>
      <definedName name="CR16_07_01" refersTo="=Раздел XVI!$C$12"/>
      <definedName name="CR16_07_02" refersTo="=Раздел XVI!$D$12"/>
      <definedName name="CR16_07_03" refersTo="=Раздел XVI!$E$12"/>
      <definedName name="CR16_08_01" refersTo="=Раздел XVI!$C$13"/>
      <definedName name="CR16_08_02" refersTo="=Раздел XVI!$D$13"/>
      <definedName name="CR16_08_03" refersTo="=Раздел XVI!$E$13"/>
      <definedName name="CR16_09_01" refersTo="=Раздел XVI!$C$14"/>
      <definedName name="CR16_09_02" refersTo="=Раздел XVI!$D$14"/>
      <definedName name="CR16_09_03" refersTo="=Раздел XVI!$E$14"/>
      <definedName name="CR16_10_01" refersTo="=Раздел XVI!$C$15"/>
      <definedName name="CR16_10_02" refersTo="=Раздел XVI!$D$15"/>
      <definedName name="CR16_10_03" refersTo="=Раздел XVI!$E$15"/>
      <definedName name="CR16_11_01" refersTo="=Раздел XVI!$C$16"/>
      <definedName name="CR16_11_02" refersTo="=Раздел XVI!$D$16"/>
      <definedName name="CR16_11_03" refersTo="=Раздел XVI!$E$16"/>
      <definedName name="CR16_12_01" refersTo="=Раздел XVI!$C$17"/>
      <definedName name="CR16_12_02" refersTo="=Раздел XVI!$D$17"/>
      <definedName name="CR16_12_03" refersTo="=Раздел XVI!$E$17"/>
      <definedName name="CR16_13_01" refersTo="=Раздел XVI!$C$18"/>
      <definedName name="CR16_13_02" refersTo="=Раздел XVI!$D$18"/>
      <definedName name="CR16_13_03" refersTo="=Раздел XVI!$E$18"/>
      <definedName name="CR16_14_01" refersTo="=Раздел XVI!$C$19"/>
      <definedName name="CR16_14_02" refersTo="=Раздел XVI!$D$19"/>
      <definedName name="CR16_14_03" refersTo="=Раздел XVI!$E$19"/>
      <definedName name="CR16_15_01" refersTo="=Раздел XVI!$C$20"/>
      <definedName name="CR16_15_02" refersTo="=Раздел XVI!$D$20"/>
      <definedName name="CR16_15_03" refersTo="=Раздел XVI!$E$20"/>
      <definedName name="CR16_16_01" refersTo="=Раздел XVI!$C$21"/>
      <definedName name="CR16_16_02" refersTo="=Раздел XVI!$D$21"/>
      <definedName name="CR16_16_03" refersTo="=Раздел XVI!$E$21"/>
      <definedName name="CR16_17_01" refersTo="=Раздел XVI!$C$22"/>
      <definedName name="CR16_17_02" refersTo="=Раздел XVI!$D$22"/>
      <definedName name="CR16_17_03" refersTo="=Раздел XVI!$E$22"/>
      <definedName name="CR16_18_01" refersTo="=Раздел XVI!$C$23"/>
      <definedName name="CR16_18_02" refersTo="=Раздел XVI!$D$23"/>
      <definedName name="CR16_18_03" refersTo="=Раздел XVI!$E$23"/>
      <definedName name="CR16_19_01" refersTo="=Раздел XVI!$C$24"/>
      <definedName name="CR16_19_02" refersTo="=Раздел XVI!$D$24"/>
      <definedName name="CR16_19_03" refersTo="=Раздел XVI!$E$24"/>
      <definedName name="CR16_20_01" refersTo="=Раздел XVI!$C$25"/>
      <definedName name="CR16_20_02" refersTo="=Раздел XVI!$D$25"/>
      <definedName name="CR16_20_03" refersTo="=Раздел XVI!$E$25"/>
      <definedName name="CR16_21_01" refersTo="=Раздел XVI!$C$26"/>
      <definedName name="CR16_21_02" refersTo="=Раздел XVI!$D$26"/>
      <definedName name="CR16_21_03" refersTo="=Раздел XVI!$E$26"/>
      <definedName name="CR16_22_01" refersTo="=Раздел XVI!$C$27"/>
      <definedName name="CR16_22_02" refersTo="=Раздел XVI!$D$27"/>
      <definedName name="CR16_22_03" refersTo="=Раздел XVI!$E$27"/>
      <definedName name="CR16_23_01" refersTo="=Раздел XVI!$C$28"/>
      <definedName name="CR16_23_02" refersTo="=Раздел XVI!$D$28"/>
      <definedName name="CR16_23_03" refersTo="=Раздел XVI!$E$28"/>
      <definedName name="CR16_24_01" refersTo="=Раздел XVI!$C$29"/>
      <definedName name="CR16_24_02" refersTo="=Раздел XVI!$D$29"/>
      <definedName name="CR16_24_03" refersTo="=Раздел XVI!$E$29"/>
      <definedName name="CR16_25_01" refersTo="=Раздел XVI!$C$33"/>
      <definedName name="CR16_26_01" refersTo="=Раздел XVI!$C$35"/>
      <definedName name="CR16_27_01" refersTo="=Раздел XVI!$C$36"/>
      <definedName name="CR16_28_01" refersTo="=Раздел XVI!$C$37"/>
      <definedName name="CR17_01_01" refersTo="=Раздел XVII!$C$6"/>
      <definedName name="CR17_01_02" refersTo="=Раздел XVII!$D$6"/>
      <definedName name="CR17_01_03" refersTo="=Раздел XVII!$E$6"/>
      <definedName name="CR17_02_01" refersTo="=Раздел XVII!$C$7"/>
      <definedName name="CR17_02_02" refersTo="=Раздел XVII!$D$7"/>
      <definedName name="CR17_02_03" refersTo="=Раздел XVII!$E$7"/>
      <definedName name="CR17_03_01" refersTo="=Раздел XVII!$C$8"/>
      <definedName name="CR17_03_02" refersTo="=Раздел XVII!$D$8"/>
      <definedName name="CR17_03_03" refersTo="=Раздел XVII!$E$8"/>
      <definedName name="CR17_04_01" refersTo="=Раздел XVII!$C$9"/>
      <definedName name="CR17_04_02" refersTo="=Раздел XVII!$D$9"/>
      <definedName name="CR17_04_03" refersTo="=Раздел XVII!$E$9"/>
      <definedName name="CR17_05_01" refersTo="=Раздел XVII!$C$10"/>
      <definedName name="CR17_05_02" refersTo="=Раздел XVII!$D$10"/>
      <definedName name="CR17_05_03" refersTo="=Раздел XVII!$E$10"/>
      <definedName name="CR17_06_01" refersTo="=Раздел XVII!$C$11"/>
      <definedName name="CR17_06_02" refersTo="=Раздел XVII!$D$11"/>
      <definedName name="CR17_06_03" refersTo="=Раздел XVII!$E$11"/>
      <definedName name="CR17_07_01" refersTo="=Раздел XVII!$C$12"/>
      <definedName name="CR17_07_02" refersTo="=Раздел XVII!$D$12"/>
      <definedName name="CR17_07_03" refersTo="=Раздел XVII!$E$12"/>
      <definedName name="CR17_08_01" refersTo="=Раздел XVII!$C$13"/>
      <definedName name="CR17_08_02" refersTo="=Раздел XVII!$D$13"/>
      <definedName name="CR17_08_03" refersTo="=Раздел XVII!$E$13"/>
      <definedName name="CR17_09_01" refersTo="=Раздел XVII!$C$14"/>
      <definedName name="CR17_09_02" refersTo="=Раздел XVII!$D$14"/>
      <definedName name="CR17_09_03" refersTo="=Раздел XVII!$E$14"/>
      <definedName name="CR17_10_01" refersTo="=Раздел XVII!$C$15"/>
      <definedName name="CR17_10_02" refersTo="=Раздел XVII!$D$15"/>
      <definedName name="CR17_10_03" refersTo="=Раздел XVII!$E$15"/>
      <definedName name="CR17_11_01" refersTo="=Раздел XVII!$C$16"/>
      <definedName name="CR17_11_02" refersTo="=Раздел XVII!$D$16"/>
      <definedName name="CR17_11_03" refersTo="=Раздел XVII!$E$16"/>
      <definedName name="CR17_12_01" refersTo="=Раздел XVII!$C$17"/>
      <definedName name="CR17_12_02" refersTo="=Раздел XVII!$D$17"/>
      <definedName name="CR17_12_03" refersTo="=Раздел XVII!$E$17"/>
      <definedName name="CR17_13_01" refersTo="=Раздел XVII!$C$18"/>
      <definedName name="CR17_13_02" refersTo="=Раздел XVII!$D$18"/>
      <definedName name="CR17_13_03" refersTo="=Раздел XVII!$E$18"/>
      <definedName name="CR17_14_01" refersTo="=Раздел XVII!$C$19"/>
      <definedName name="CR17_14_02" refersTo="=Раздел XVII!$D$19"/>
      <definedName name="CR17_14_03" refersTo="=Раздел XVII!$E$19"/>
      <definedName name="CR17_15_01" refersTo="=Раздел XVII!$C$20"/>
      <definedName name="CR17_15_02" refersTo="=Раздел XVII!$D$20"/>
      <definedName name="CR17_15_03" refersTo="=Раздел XVII!$E$20"/>
      <definedName name="CR17_16_01" refersTo="=Раздел XVII!$C$21"/>
      <definedName name="CR17_16_02" refersTo="=Раздел XVII!$D$21"/>
      <definedName name="CR17_16_03" refersTo="=Раздел XVII!$E$21"/>
      <definedName name="CR17_17_01" refersTo="=Раздел XVII!$C$22"/>
      <definedName name="CR17_17_02" refersTo="=Раздел XVII!$D$22"/>
      <definedName name="CR17_17_03" refersTo="=Раздел XVII!$E$22"/>
      <definedName name="CR17_18_01" refersTo="=Раздел XVII!$C$23"/>
      <definedName name="CR17_18_02" refersTo="=Раздел XVII!$D$23"/>
      <definedName name="CR17_18_03" refersTo="=Раздел XVII!$E$23"/>
      <definedName name="CR2_01_01" refersTo="=Раздел II!$C$6"/>
      <definedName name="CR2_01_02" refersTo="=Раздел II!$D$6"/>
      <definedName name="CR2_01_03" refersTo="=Раздел II!$E$6"/>
      <definedName name="CR2_01_04" refersTo="=Раздел II!$F$6"/>
      <definedName name="CR2_01_05" refersTo="=Раздел II!$G$6"/>
      <definedName name="CR2_01_06" refersTo="=Раздел II!$H$6"/>
      <definedName name="CR2_02_01" refersTo="=Раздел II!$C$7"/>
      <definedName name="CR2_02_02" refersTo="=Раздел II!$D$7"/>
      <definedName name="CR2_02_03" refersTo="=Раздел II!$E$7"/>
      <definedName name="CR2_02_04" refersTo="=Раздел II!$F$7"/>
      <definedName name="CR2_02_05" refersTo="=Раздел II!$G$7"/>
      <definedName name="CR2_02_06" refersTo="=Раздел II!$H$7"/>
      <definedName name="CR2_03_01" refersTo="=Раздел II!$C$8"/>
      <definedName name="CR2_03_02" refersTo="=Раздел II!$D$8"/>
      <definedName name="CR2_03_03" refersTo="=Раздел II!$E$8"/>
      <definedName name="CR2_03_04" refersTo="=Раздел II!$F$8"/>
      <definedName name="CR2_03_05" refersTo="=Раздел II!$G$8"/>
      <definedName name="CR2_03_06" refersTo="=Раздел II!$H$8"/>
      <definedName name="CR2_04_01" refersTo="=Раздел II!$C$9"/>
      <definedName name="CR2_04_02" refersTo="=Раздел II!$D$9"/>
      <definedName name="CR2_04_03" refersTo="=Раздел II!$E$9"/>
      <definedName name="CR2_04_04" refersTo="=Раздел II!$F$9"/>
      <definedName name="CR2_04_05" refersTo="=Раздел II!$G$9"/>
      <definedName name="CR2_04_06" refersTo="=Раздел II!$H$9"/>
      <definedName name="CR2_05_01" refersTo="=Раздел II!$C$10"/>
      <definedName name="CR2_05_02" refersTo="=Раздел II!$D$10"/>
      <definedName name="CR2_05_03" refersTo="=Раздел II!$E$10"/>
      <definedName name="CR2_05_04" refersTo="=Раздел II!$F$10"/>
      <definedName name="CR2_05_05" refersTo="=Раздел II!$G$10"/>
      <definedName name="CR2_05_06" refersTo="=Раздел II!$H$10"/>
      <definedName name="CR2_06_01" refersTo="=Раздел II!$C$11"/>
      <definedName name="CR2_06_02" refersTo="=Раздел II!$D$11"/>
      <definedName name="CR2_06_03" refersTo="=Раздел II!$E$11"/>
      <definedName name="CR2_06_04" refersTo="=Раздел II!$F$11"/>
      <definedName name="CR2_06_05" refersTo="=Раздел II!$G$11"/>
      <definedName name="CR2_06_06" refersTo="=Раздел II!$H$11"/>
      <definedName name="CR2_07_01" refersTo="=Раздел II!$C$12"/>
      <definedName name="CR2_07_02" refersTo="=Раздел II!$D$12"/>
      <definedName name="CR2_07_03" refersTo="=Раздел II!$E$12"/>
      <definedName name="CR2_07_04" refersTo="=Раздел II!$F$12"/>
      <definedName name="CR2_07_05" refersTo="=Раздел II!$G$12"/>
      <definedName name="CR2_07_06" refersTo="=Раздел II!$H$12"/>
      <definedName name="CR2_08_01" refersTo="=Раздел II!$C$13"/>
      <definedName name="CR2_08_02" refersTo="=Раздел II!$D$13"/>
      <definedName name="CR2_08_03" refersTo="=Раздел II!$E$13"/>
      <definedName name="CR2_08_04" refersTo="=Раздел II!$F$13"/>
      <definedName name="CR2_08_05" refersTo="=Раздел II!$G$13"/>
      <definedName name="CR2_08_06" refersTo="=Раздел II!$H$13"/>
      <definedName name="CR2_09_01" refersTo="=Раздел II!$C$14"/>
      <definedName name="CR2_09_02" refersTo="=Раздел II!$D$14"/>
      <definedName name="CR2_09_03" refersTo="=Раздел II!$E$14"/>
      <definedName name="CR2_09_04" refersTo="=Раздел II!$F$14"/>
      <definedName name="CR2_09_05" refersTo="=Раздел II!$G$14"/>
      <definedName name="CR2_09_06" refersTo="=Раздел II!$H$14"/>
      <definedName name="CR2_10_01" refersTo="=Раздел II!$C$15"/>
      <definedName name="CR2_10_02" refersTo="=Раздел II!$D$15"/>
      <definedName name="CR2_10_03" refersTo="=Раздел II!$E$15"/>
      <definedName name="CR2_10_04" refersTo="=Раздел II!$F$15"/>
      <definedName name="CR2_10_05" refersTo="=Раздел II!$G$15"/>
      <definedName name="CR2_10_06" refersTo="=Раздел II!$H$15"/>
      <definedName name="CR2_11_01" refersTo="=Раздел II!$C$16"/>
      <definedName name="CR2_11_02" refersTo="=Раздел II!$D$16"/>
      <definedName name="CR2_11_03" refersTo="=Раздел II!$E$16"/>
      <definedName name="CR2_11_04" refersTo="=Раздел II!$F$16"/>
      <definedName name="CR2_11_05" refersTo="=Раздел II!$G$16"/>
      <definedName name="CR2_11_06" refersTo="=Раздел II!$H$16"/>
      <definedName name="CR2_12_01" refersTo="=Раздел II!$C$17"/>
      <definedName name="CR2_12_02" refersTo="=Раздел II!$D$17"/>
      <definedName name="CR2_12_03" refersTo="=Раздел II!$E$17"/>
      <definedName name="CR2_12_04" refersTo="=Раздел II!$F$17"/>
      <definedName name="CR2_12_05" refersTo="=Раздел II!$G$17"/>
      <definedName name="CR2_12_06" refersTo="=Раздел II!$H$17"/>
      <definedName name="CR2_13_01" refersTo="=Раздел II!$C$18"/>
      <definedName name="CR2_13_02" refersTo="=Раздел II!$D$18"/>
      <definedName name="CR2_13_03" refersTo="=Раздел II!$E$18"/>
      <definedName name="CR2_13_04" refersTo="=Раздел II!$F$18"/>
      <definedName name="CR2_13_05" refersTo="=Раздел II!$G$18"/>
      <definedName name="CR2_13_06" refersTo="=Раздел II!$H$18"/>
      <definedName name="CR2_14_01" refersTo="=Раздел II!$C$19"/>
      <definedName name="CR2_14_02" refersTo="=Раздел II!$D$19"/>
      <definedName name="CR2_14_03" refersTo="=Раздел II!$E$19"/>
      <definedName name="CR2_14_04" refersTo="=Раздел II!$F$19"/>
      <definedName name="CR2_14_05" refersTo="=Раздел II!$G$19"/>
      <definedName name="CR2_14_06" refersTo="=Раздел II!$H$19"/>
      <definedName name="CR2_15_01" refersTo="=Раздел II!$C$20"/>
      <definedName name="CR2_15_02" refersTo="=Раздел II!$D$20"/>
      <definedName name="CR2_15_03" refersTo="=Раздел II!$E$20"/>
      <definedName name="CR2_15_04" refersTo="=Раздел II!$F$20"/>
      <definedName name="CR2_15_05" refersTo="=Раздел II!$G$20"/>
      <definedName name="CR2_15_06" refersTo="=Раздел II!$H$20"/>
      <definedName name="CR2_16_01" refersTo="=Раздел II!$C$21"/>
      <definedName name="CR2_16_02" refersTo="=Раздел II!$D$21"/>
      <definedName name="CR2_16_03" refersTo="=Раздел II!$E$21"/>
      <definedName name="CR2_16_04" refersTo="=Раздел II!$F$21"/>
      <definedName name="CR2_16_05" refersTo="=Раздел II!$G$21"/>
      <definedName name="CR2_16_06" refersTo="=Раздел II!$H$21"/>
      <definedName name="CR2_17_01" refersTo="=Раздел II!$C$22"/>
      <definedName name="CR2_17_02" refersTo="=Раздел II!$D$22"/>
      <definedName name="CR2_17_03" refersTo="=Раздел II!$E$22"/>
      <definedName name="CR2_17_04" refersTo="=Раздел II!$F$22"/>
      <definedName name="CR2_17_05" refersTo="=Раздел II!$G$22"/>
      <definedName name="CR2_17_06" refersTo="=Раздел II!$H$22"/>
      <definedName name="CR2_18_01" refersTo="=Раздел II!$C$23"/>
      <definedName name="CR2_18_02" refersTo="=Раздел II!$D$23"/>
      <definedName name="CR2_18_03" refersTo="=Раздел II!$E$23"/>
      <definedName name="CR2_18_04" refersTo="=Раздел II!$F$23"/>
      <definedName name="CR2_18_05" refersTo="=Раздел II!$G$23"/>
      <definedName name="CR2_18_06" refersTo="=Раздел II!$H$23"/>
      <definedName name="CR2_19_01" refersTo="=Раздел II!$C$24"/>
      <definedName name="CR2_19_02" refersTo="=Раздел II!$D$24"/>
      <definedName name="CR2_19_03" refersTo="=Раздел II!$E$24"/>
      <definedName name="CR2_19_04" refersTo="=Раздел II!$F$24"/>
      <definedName name="CR2_19_05" refersTo="=Раздел II!$G$24"/>
      <definedName name="CR2_19_06" refersTo="=Раздел II!$H$24"/>
      <definedName name="CR2_20_01" refersTo="=Раздел II!$C$25"/>
      <definedName name="CR2_20_02" refersTo="=Раздел II!$D$25"/>
      <definedName name="CR2_20_03" refersTo="=Раздел II!$E$25"/>
      <definedName name="CR2_20_04" refersTo="=Раздел II!$F$25"/>
      <definedName name="CR2_20_05" refersTo="=Раздел II!$G$25"/>
      <definedName name="CR2_20_06" refersTo="=Раздел II!$H$25"/>
      <definedName name="CR2_21_01" refersTo="=Раздел II!$C$26"/>
      <definedName name="CR2_21_02" refersTo="=Раздел II!$D$26"/>
      <definedName name="CR2_21_03" refersTo="=Раздел II!$E$26"/>
      <definedName name="CR2_21_04" refersTo="=Раздел II!$F$26"/>
      <definedName name="CR2_21_05" refersTo="=Раздел II!$G$26"/>
      <definedName name="CR2_21_06" refersTo="=Раздел II!$H$26"/>
      <definedName name="CR2_22_01" refersTo="=Раздел II!$C$27"/>
      <definedName name="CR2_22_02" refersTo="=Раздел II!$D$27"/>
      <definedName name="CR2_22_03" refersTo="=Раздел II!$E$27"/>
      <definedName name="CR2_22_04" refersTo="=Раздел II!$F$27"/>
      <definedName name="CR2_22_05" refersTo="=Раздел II!$G$27"/>
      <definedName name="CR2_22_06" refersTo="=Раздел II!$H$27"/>
      <definedName name="CR2_23_01" refersTo="=Раздел II!$C$28"/>
      <definedName name="CR2_23_02" refersTo="=Раздел II!$D$28"/>
      <definedName name="CR2_23_03" refersTo="=Раздел II!$E$28"/>
      <definedName name="CR2_23_04" refersTo="=Раздел II!$F$28"/>
      <definedName name="CR2_23_05" refersTo="=Раздел II!$G$28"/>
      <definedName name="CR2_23_06" refersTo="=Раздел II!$H$28"/>
      <definedName name="CR2_24_01" refersTo="=Раздел II!$C$29"/>
      <definedName name="CR2_24_02" refersTo="=Раздел II!$D$29"/>
      <definedName name="CR2_24_03" refersTo="=Раздел II!$E$29"/>
      <definedName name="CR2_24_04" refersTo="=Раздел II!$F$29"/>
      <definedName name="CR2_24_05" refersTo="=Раздел II!$G$29"/>
      <definedName name="CR2_24_06" refersTo="=Раздел II!$H$29"/>
      <definedName name="CR2_25_01" refersTo="=Раздел II!$C$30"/>
      <definedName name="CR2_25_02" refersTo="=Раздел II!$D$30"/>
      <definedName name="CR2_25_03" refersTo="=Раздел II!$E$30"/>
      <definedName name="CR2_25_04" refersTo="=Раздел II!$F$30"/>
      <definedName name="CR2_25_05" refersTo="=Раздел II!$G$30"/>
      <definedName name="CR2_25_06" refersTo="=Раздел II!$H$30"/>
      <definedName name="CR2_26_01" refersTo="=Раздел II!$C$31"/>
      <definedName name="CR2_26_02" refersTo="=Раздел II!$D$31"/>
      <definedName name="CR2_26_03" refersTo="=Раздел II!$E$31"/>
      <definedName name="CR2_26_04" refersTo="=Раздел II!$F$31"/>
      <definedName name="CR2_26_05" refersTo="=Раздел II!$G$31"/>
      <definedName name="CR2_26_06" refersTo="=Раздел II!$H$31"/>
      <definedName name="CR2_27_01" refersTo="=Раздел II!$C$32"/>
      <definedName name="CR2_27_02" refersTo="=Раздел II!$D$32"/>
      <definedName name="CR2_27_03" refersTo="=Раздел II!$E$32"/>
      <definedName name="CR2_27_04" refersTo="=Раздел II!$F$32"/>
      <definedName name="CR2_27_05" refersTo="=Раздел II!$G$32"/>
      <definedName name="CR2_27_06" refersTo="=Раздел II!$H$32"/>
      <definedName name="CR2_28_01" refersTo="=Раздел II!$C$33"/>
      <definedName name="CR2_28_02" refersTo="=Раздел II!$D$33"/>
      <definedName name="CR2_28_03" refersTo="=Раздел II!$E$33"/>
      <definedName name="CR2_28_04" refersTo="=Раздел II!$F$33"/>
      <definedName name="CR2_28_05" refersTo="=Раздел II!$G$33"/>
      <definedName name="CR2_28_06" refersTo="=Раздел II!$H$33"/>
      <definedName name="CR2_29_01" refersTo="=Раздел II!$C$34"/>
      <definedName name="CR2_29_02" refersTo="=Раздел II!$D$34"/>
      <definedName name="CR2_29_03" refersTo="=Раздел II!$E$34"/>
      <definedName name="CR2_29_04" refersTo="=Раздел II!$F$34"/>
      <definedName name="CR2_29_05" refersTo="=Раздел II!$G$34"/>
      <definedName name="CR2_29_06" refersTo="=Раздел II!$H$34"/>
      <definedName name="CR3_01_01" refersTo="=Раздел III!$C$9"/>
      <definedName name="CR3_01_02" refersTo="=Раздел III!$D$9"/>
      <definedName name="CR3_01_03" refersTo="=Раздел III!$E$9"/>
      <definedName name="CR3_01_04" refersTo="=Раздел III!$F$9"/>
      <definedName name="CR3_01_05" refersTo="=Раздел III!$G$9"/>
      <definedName name="CR3_01_06" refersTo="=Раздел III!$H$9"/>
      <definedName name="CR3_02_01" refersTo="=Раздел III!$C$10"/>
      <definedName name="CR3_02_02" refersTo="=Раздел III!$D$10"/>
      <definedName name="CR3_02_03" refersTo="=Раздел III!$E$10"/>
      <definedName name="CR3_02_04" refersTo="=Раздел III!$F$10"/>
      <definedName name="CR3_02_05" refersTo="=Раздел III!$G$10"/>
      <definedName name="CR3_02_06" refersTo="=Раздел III!$H$10"/>
      <definedName name="CR3_03_01" refersTo="=Раздел III!$C$12"/>
      <definedName name="CR3_03_02" refersTo="=Раздел III!$D$12"/>
      <definedName name="CR3_03_03" refersTo="=Раздел III!$E$12"/>
      <definedName name="CR3_03_04" refersTo="=Раздел III!$F$12"/>
      <definedName name="CR3_03_05" refersTo="=Раздел III!$G$12"/>
      <definedName name="CR3_03_06" refersTo="=Раздел III!$H$12"/>
      <definedName name="CR3_04_01" refersTo="=Раздел III!$C$13"/>
      <definedName name="CR3_04_02" refersTo="=Раздел III!$D$13"/>
      <definedName name="CR3_04_03" refersTo="=Раздел III!$E$13"/>
      <definedName name="CR3_04_04" refersTo="=Раздел III!$F$13"/>
      <definedName name="CR3_04_05" refersTo="=Раздел III!$G$13"/>
      <definedName name="CR3_04_06" refersTo="=Раздел III!$H$13"/>
      <definedName name="CR3_05_01" refersTo="=Раздел III!$C$14"/>
      <definedName name="CR3_05_02" refersTo="=Раздел III!$D$14"/>
      <definedName name="CR3_05_03" refersTo="=Раздел III!$E$14"/>
      <definedName name="CR3_05_04" refersTo="=Раздел III!$F$14"/>
      <definedName name="CR3_05_05" refersTo="=Раздел III!$G$14"/>
      <definedName name="CR3_05_06" refersTo="=Раздел III!$H$14"/>
      <definedName name="CR3_06_01" refersTo="=Раздел III!$C$15"/>
      <definedName name="CR3_06_02" refersTo="=Раздел III!$D$15"/>
      <definedName name="CR3_06_03" refersTo="=Раздел III!$E$15"/>
      <definedName name="CR3_06_04" refersTo="=Раздел III!$F$15"/>
      <definedName name="CR3_06_05" refersTo="=Раздел III!$G$15"/>
      <definedName name="CR3_06_06" refersTo="=Раздел III!$H$15"/>
      <definedName name="CR3_07_01" refersTo="=Раздел III!$C$16"/>
      <definedName name="CR3_07_02" refersTo="=Раздел III!$D$16"/>
      <definedName name="CR3_07_03" refersTo="=Раздел III!$E$16"/>
      <definedName name="CR3_07_04" refersTo="=Раздел III!$F$16"/>
      <definedName name="CR3_07_05" refersTo="=Раздел III!$G$16"/>
      <definedName name="CR3_07_06" refersTo="=Раздел III!$H$16"/>
      <definedName name="CR4_01_01" refersTo="=Раздел IV!$C$6"/>
      <definedName name="CR4_01_02" refersTo="=Раздел IV!$D$6"/>
      <definedName name="CR4_01_03" refersTo="=Раздел IV!$E$6"/>
      <definedName name="CR4_01_04" refersTo="=Раздел IV!$F$6"/>
      <definedName name="CR4_02_01" refersTo="=Раздел IV!$C$7"/>
      <definedName name="CR4_02_02" refersTo="=Раздел IV!$D$7"/>
      <definedName name="CR4_02_03" refersTo="=Раздел IV!$E$7"/>
      <definedName name="CR4_02_04" refersTo="=Раздел IV!$F$7"/>
      <definedName name="CR4_03_01" refersTo="=Раздел IV!$C$8"/>
      <definedName name="CR4_03_02" refersTo="=Раздел IV!$D$8"/>
      <definedName name="CR4_03_03" refersTo="=Раздел IV!$E$8"/>
      <definedName name="CR4_03_04" refersTo="=Раздел IV!$F$8"/>
      <definedName name="CR4_04_01" refersTo="=Раздел IV!$C$9"/>
      <definedName name="CR4_04_02" refersTo="=Раздел IV!$D$9"/>
      <definedName name="CR4_04_03" refersTo="=Раздел IV!$E$9"/>
      <definedName name="CR4_04_04" refersTo="=Раздел IV!$F$9"/>
      <definedName name="CR4_05_01" refersTo="=Раздел IV!$C$10"/>
      <definedName name="CR4_05_02" refersTo="=Раздел IV!$D$10"/>
      <definedName name="CR4_05_03" refersTo="=Раздел IV!$E$10"/>
      <definedName name="CR4_05_04" refersTo="=Раздел IV!$F$10"/>
      <definedName name="CR4_06_01" refersTo="=Раздел IV!$C$11"/>
      <definedName name="CR4_06_02" refersTo="=Раздел IV!$D$11"/>
      <definedName name="CR4_06_03" refersTo="=Раздел IV!$E$11"/>
      <definedName name="CR4_06_04" refersTo="=Раздел IV!$F$11"/>
      <definedName name="CR4_07_01" refersTo="=Раздел IV!$C$12"/>
      <definedName name="CR4_07_02" refersTo="=Раздел IV!$D$12"/>
      <definedName name="CR4_07_03" refersTo="=Раздел IV!$E$12"/>
      <definedName name="CR4_07_04" refersTo="=Раздел IV!$F$12"/>
      <definedName name="CR4_08_01" refersTo="=Раздел IV!$C$13"/>
      <definedName name="CR4_08_02" refersTo="=Раздел IV!$D$13"/>
      <definedName name="CR4_08_03" refersTo="=Раздел IV!$E$13"/>
      <definedName name="CR4_08_04" refersTo="=Раздел IV!$F$13"/>
      <definedName name="CR4_09_01" refersTo="=Раздел IV!$C$14"/>
      <definedName name="CR4_09_02" refersTo="=Раздел IV!$D$14"/>
      <definedName name="CR4_09_03" refersTo="=Раздел IV!$E$14"/>
      <definedName name="CR4_09_04" refersTo="=Раздел IV!$F$14"/>
      <definedName name="CR4_10_01" refersTo="=Раздел IV!$C$15"/>
      <definedName name="CR4_10_02" refersTo="=Раздел IV!$D$15"/>
      <definedName name="CR4_10_03" refersTo="=Раздел IV!$E$15"/>
      <definedName name="CR4_10_04" refersTo="=Раздел IV!$F$15"/>
      <definedName name="CR4_11_01" refersTo="=Раздел IV!$C$16"/>
      <definedName name="CR4_11_02" refersTo="=Раздел IV!$D$16"/>
      <definedName name="CR4_11_03" refersTo="=Раздел IV!$E$16"/>
      <definedName name="CR4_11_04" refersTo="=Раздел IV!$F$16"/>
      <definedName name="CR4_12_01" refersTo="=Раздел IV!$C$17"/>
      <definedName name="CR4_12_02" refersTo="=Раздел IV!$D$17"/>
      <definedName name="CR4_12_03" refersTo="=Раздел IV!$E$17"/>
      <definedName name="CR4_12_04" refersTo="=Раздел IV!$F$17"/>
      <definedName name="CR4_13_01" refersTo="=Раздел IV!$C$18"/>
      <definedName name="CR4_13_02" refersTo="=Раздел IV!$D$18"/>
      <definedName name="CR4_13_03" refersTo="=Раздел IV!$E$18"/>
      <definedName name="CR4_13_04" refersTo="=Раздел IV!$F$18"/>
      <definedName name="CR4_14_01" refersTo="=Раздел IV!$C$19"/>
      <definedName name="CR4_14_02" refersTo="=Раздел IV!$D$19"/>
      <definedName name="CR4_14_03" refersTo="=Раздел IV!$E$19"/>
      <definedName name="CR4_14_04" refersTo="=Раздел IV!$F$19"/>
      <definedName name="CR4_16_01" refersTo="=Раздел IV!$C$21"/>
      <definedName name="CR4_16_02" refersTo="=Раздел IV!$D$21"/>
      <definedName name="CR4_16_03" refersTo="=Раздел IV!$E$21"/>
      <definedName name="CR4_16_04" refersTo="=Раздел IV!$F$21"/>
      <definedName name="CR4_17_01" refersTo="=Раздел IV!$C$22"/>
      <definedName name="CR4_17_02" refersTo="=Раздел IV!$D$22"/>
      <definedName name="CR4_17_03" refersTo="=Раздел IV!$E$22"/>
      <definedName name="CR4_17_04" refersTo="=Раздел IV!$F$22"/>
      <definedName name="CR4_18_01" refersTo="=Раздел IV!$C$23"/>
      <definedName name="CR4_18_02" refersTo="=Раздел IV!$D$23"/>
      <definedName name="CR4_18_03" refersTo="=Раздел IV!$E$23"/>
      <definedName name="CR4_18_04" refersTo="=Раздел IV!$F$23"/>
      <definedName name="CR4_19_01" refersTo="=Раздел IV!$C$24"/>
      <definedName name="CR4_19_02" refersTo="=Раздел IV!$D$24"/>
      <definedName name="CR4_19_03" refersTo="=Раздел IV!$E$24"/>
      <definedName name="CR4_19_04" refersTo="=Раздел IV!$F$24"/>
      <definedName name="CR4_20_01" refersTo="=Раздел IV!$C$25"/>
      <definedName name="CR4_20_02" refersTo="=Раздел IV!$D$25"/>
      <definedName name="CR4_20_03" refersTo="=Раздел IV!$E$25"/>
      <definedName name="CR4_20_04" refersTo="=Раздел IV!$F$25"/>
      <definedName name="CR4_21_01" refersTo="=Раздел IV!$C$26"/>
      <definedName name="CR4_21_02" refersTo="=Раздел IV!$D$26"/>
      <definedName name="CR4_21_03" refersTo="=Раздел IV!$E$26"/>
      <definedName name="CR4_21_04" refersTo="=Раздел IV!$F$26"/>
      <definedName name="CR4_22_01" refersTo="=Раздел IV!$C$27"/>
      <definedName name="CR4_22_02" refersTo="=Раздел IV!$D$27"/>
      <definedName name="CR4_22_03" refersTo="=Раздел IV!$E$27"/>
      <definedName name="CR4_22_04" refersTo="=Раздел IV!$F$27"/>
      <definedName name="CR4_23_01" refersTo="=Раздел IV!$C$28"/>
      <definedName name="CR4_23_02" refersTo="=Раздел IV!$D$28"/>
      <definedName name="CR4_23_03" refersTo="=Раздел IV!$E$28"/>
      <definedName name="CR4_23_04" refersTo="=Раздел IV!$F$28"/>
      <definedName name="CR4_24_01" refersTo="=Раздел IV!$C$29"/>
      <definedName name="CR4_24_02" refersTo="=Раздел IV!$D$29"/>
      <definedName name="CR4_24_03" refersTo="=Раздел IV!$E$29"/>
      <definedName name="CR4_24_04" refersTo="=Раздел IV!$F$29"/>
      <definedName name="CR4_25_01" refersTo="=Раздел IV!$C$30"/>
      <definedName name="CR4_25_02" refersTo="=Раздел IV!$D$30"/>
      <definedName name="CR4_25_03" refersTo="=Раздел IV!$E$30"/>
      <definedName name="CR4_25_04" refersTo="=Раздел IV!$F$30"/>
      <definedName name="CR4_26_01" refersTo="=Раздел IV!$C$31"/>
      <definedName name="CR4_26_02" refersTo="=Раздел IV!$D$31"/>
      <definedName name="CR4_26_03" refersTo="=Раздел IV!$E$31"/>
      <definedName name="CR4_26_04" refersTo="=Раздел IV!$F$31"/>
      <definedName name="CR4_27_01" refersTo="=Раздел IV!$C$32"/>
      <definedName name="CR4_27_02" refersTo="=Раздел IV!$D$32"/>
      <definedName name="CR4_27_03" refersTo="=Раздел IV!$E$32"/>
      <definedName name="CR4_27_04" refersTo="=Раздел IV!$F$32"/>
      <definedName name="CR4_28_01" refersTo="=Раздел IV!$C$33"/>
      <definedName name="CR4_28_02" refersTo="=Раздел IV!$D$33"/>
      <definedName name="CR4_28_03" refersTo="=Раздел IV!$E$33"/>
      <definedName name="CR4_28_04" refersTo="=Раздел IV!$F$33"/>
      <definedName name="CR4_29_01" refersTo="=Раздел IV!$C$34"/>
      <definedName name="CR4_29_02" refersTo="=Раздел IV!$D$34"/>
      <definedName name="CR4_29_03" refersTo="=Раздел IV!$E$34"/>
      <definedName name="CR4_29_04" refersTo="=Раздел IV!$F$34"/>
      <definedName name="CR4_30_01" refersTo="=Раздел IV!$C$35"/>
      <definedName name="CR4_30_02" refersTo="=Раздел IV!$D$35"/>
      <definedName name="CR4_30_03" refersTo="=Раздел IV!$E$35"/>
      <definedName name="CR4_30_04" refersTo="=Раздел IV!$F$35"/>
      <definedName name="CR4_31_01" refersTo="=Раздел IV!$C$36"/>
      <definedName name="CR4_31_02" refersTo="=Раздел IV!$D$36"/>
      <definedName name="CR4_31_03" refersTo="=Раздел IV!$E$36"/>
      <definedName name="CR4_31_04" refersTo="=Раздел IV!$F$36"/>
      <definedName name="CR4_32_01" refersTo="=Раздел IV!$C$37"/>
      <definedName name="CR4_32_02" refersTo="=Раздел IV!$D$37"/>
      <definedName name="CR4_32_03" refersTo="=Раздел IV!$E$37"/>
      <definedName name="CR4_32_04" refersTo="=Раздел IV!$F$37"/>
      <definedName name="CR4_33_01" refersTo="=Раздел IV!$C$38"/>
      <definedName name="CR4_33_02" refersTo="=Раздел IV!$D$38"/>
      <definedName name="CR4_33_03" refersTo="=Раздел IV!$E$38"/>
      <definedName name="CR4_33_04" refersTo="=Раздел IV!$F$38"/>
      <definedName name="CR4_34_01" refersTo="=Раздел IV!$C$39"/>
      <definedName name="CR4_34_02" refersTo="=Раздел IV!$D$39"/>
      <definedName name="CR4_34_03" refersTo="=Раздел IV!$E$39"/>
      <definedName name="CR4_34_04" refersTo="=Раздел IV!$F$39"/>
      <definedName name="CR5_01_01" refersTo="=Раздел V!$C$7"/>
      <definedName name="CR5_01_02" refersTo="=Раздел V!$D$7"/>
      <definedName name="CR5_01_03" refersTo="=Раздел V!$E$7"/>
      <definedName name="CR5_01_04" refersTo="=Раздел V!$F$7"/>
      <definedName name="CR5_02_02" refersTo="=Раздел V!$D$8"/>
      <definedName name="CR5_02_03" refersTo="=Раздел V!$E$8"/>
      <definedName name="CR5_03_02" refersTo="=Раздел V!$D$9"/>
      <definedName name="CR5_03_03" refersTo="=Раздел V!$E$9"/>
      <definedName name="CR5_04_02" refersTo="=Раздел V!$D$10"/>
      <definedName name="CR5_04_03" refersTo="=Раздел V!$E$10"/>
      <definedName name="CR5_05_01" refersTo="=Раздел V!$C$11"/>
      <definedName name="CR5_05_02" refersTo="=Раздел V!$D$11"/>
      <definedName name="CR5_05_03" refersTo="=Раздел V!$E$11"/>
      <definedName name="CR5_05_04" refersTo="=Раздел V!$F$11"/>
      <definedName name="CR5_06_01" refersTo="=Раздел V!$C$12"/>
      <definedName name="CR5_06_02" refersTo="=Раздел V!$D$12"/>
      <definedName name="CR5_06_03" refersTo="=Раздел V!$E$12"/>
      <definedName name="CR5_06_04" refersTo="=Раздел V!$F$12"/>
      <definedName name="CR5_07_01" refersTo="=Раздел V!$C$13"/>
      <definedName name="CR5_07_02" refersTo="=Раздел V!$D$13"/>
      <definedName name="CR5_07_03" refersTo="=Раздел V!$E$13"/>
      <definedName name="CR5_07_04" refersTo="=Раздел V!$F$13"/>
      <definedName name="CR5_08_01" refersTo="=Раздел V!$C$14"/>
      <definedName name="CR5_08_02" refersTo="=Раздел V!$D$14"/>
      <definedName name="CR5_08_03" refersTo="=Раздел V!$E$14"/>
      <definedName name="CR5_08_04" refersTo="=Раздел V!$F$14"/>
      <definedName name="CR5_09_01" refersTo="=Раздел V!$C$15"/>
      <definedName name="CR5_09_02" refersTo="=Раздел V!$D$15"/>
      <definedName name="CR5_09_03" refersTo="=Раздел V!$E$15"/>
      <definedName name="CR5_09_04" refersTo="=Раздел V!$F$15"/>
      <definedName name="CR5_10_01" refersTo="=Раздел V!$C$16"/>
      <definedName name="CR5_10_02" refersTo="=Раздел V!$D$16"/>
      <definedName name="CR5_10_03" refersTo="=Раздел V!$E$16"/>
      <definedName name="CR5_10_04" refersTo="=Раздел V!$F$16"/>
      <definedName name="CR5_11_01" refersTo="=Раздел V!$C$17"/>
      <definedName name="CR5_11_02" refersTo="=Раздел V!$D$17"/>
      <definedName name="CR5_11_03" refersTo="=Раздел V!$E$17"/>
      <definedName name="CR5_11_04" refersTo="=Раздел V!$F$17"/>
      <definedName name="CR5_12_01" refersTo="=Раздел V!$C$18"/>
      <definedName name="CR5_12_02" refersTo="=Раздел V!$D$18"/>
      <definedName name="CR5_12_03" refersTo="=Раздел V!$E$18"/>
      <definedName name="CR5_12_04" refersTo="=Раздел V!$F$18"/>
      <definedName name="CR5_13_01" refersTo="=Раздел V!$C$19"/>
      <definedName name="CR5_13_02" refersTo="=Раздел V!$D$19"/>
      <definedName name="CR5_13_03" refersTo="=Раздел V!$E$19"/>
      <definedName name="CR5_13_04" refersTo="=Раздел V!$F$19"/>
      <definedName name="CR5_14_01" refersTo="=Раздел V!$C$20"/>
      <definedName name="CR5_14_02" refersTo="=Раздел V!$D$20"/>
      <definedName name="CR5_14_03" refersTo="=Раздел V!$E$20"/>
      <definedName name="CR5_14_04" refersTo="=Раздел V!$F$20"/>
      <definedName name="CR5_15_01" refersTo="=Раздел V!$C$21"/>
      <definedName name="CR5_15_02" refersTo="=Раздел V!$D$21"/>
      <definedName name="CR5_15_03" refersTo="=Раздел V!$E$21"/>
      <definedName name="CR5_15_04" refersTo="=Раздел V!$F$21"/>
      <definedName name="CR5_16_01" refersTo="=Раздел V!$C$22"/>
      <definedName name="CR5_16_02" refersTo="=Раздел V!$D$22"/>
      <definedName name="CR5_16_03" refersTo="=Раздел V!$E$22"/>
      <definedName name="CR5_16_04" refersTo="=Раздел V!$F$22"/>
      <definedName name="CR5_17_01" refersTo="=Раздел V!$C$23"/>
      <definedName name="CR5_17_02" refersTo="=Раздел V!$D$23"/>
      <definedName name="CR5_17_03" refersTo="=Раздел V!$E$23"/>
      <definedName name="CR5_17_04" refersTo="=Раздел V!$F$23"/>
      <definedName name="CR5_18_01" refersTo="=Раздел V!$C$24"/>
      <definedName name="CR5_18_02" refersTo="=Раздел V!$D$24"/>
      <definedName name="CR5_18_03" refersTo="=Раздел V!$E$24"/>
      <definedName name="CR5_18_04" refersTo="=Раздел V!$F$24"/>
      <definedName name="CR5_19_01" refersTo="=Раздел V!$C$25"/>
      <definedName name="CR5_19_02" refersTo="=Раздел V!$D$25"/>
      <definedName name="CR5_19_03" refersTo="=Раздел V!$E$25"/>
      <definedName name="CR5_19_04" refersTo="=Раздел V!$F$25"/>
      <definedName name="CR5_20_01" refersTo="=Раздел V!$C$26"/>
      <definedName name="CR5_20_02" refersTo="=Раздел V!$D$26"/>
      <definedName name="CR5_20_03" refersTo="=Раздел V!$E$26"/>
      <definedName name="CR5_20_04" refersTo="=Раздел V!$F$26"/>
      <definedName name="CR5_21_01" refersTo="=Раздел V!$C$27"/>
      <definedName name="CR5_21_02" refersTo="=Раздел V!$D$27"/>
      <definedName name="CR5_21_03" refersTo="=Раздел V!$E$27"/>
      <definedName name="CR5_21_04" refersTo="=Раздел V!$F$27"/>
      <definedName name="CR5_22_01" refersTo="=Раздел V!$C$28"/>
      <definedName name="CR5_22_02" refersTo="=Раздел V!$D$28"/>
      <definedName name="CR5_22_03" refersTo="=Раздел V!$E$28"/>
      <definedName name="CR5_22_04" refersTo="=Раздел V!$F$28"/>
      <definedName name="CR5_23_01" refersTo="=Раздел V!$C$29"/>
      <definedName name="CR5_23_02" refersTo="=Раздел V!$D$29"/>
      <definedName name="CR5_23_03" refersTo="=Раздел V!$E$29"/>
      <definedName name="CR5_23_04" refersTo="=Раздел V!$F$29"/>
      <definedName name="CR5_24_01" refersTo="=Раздел V!$C$30"/>
      <definedName name="CR5_24_02" refersTo="=Раздел V!$D$30"/>
      <definedName name="CR5_24_03" refersTo="=Раздел V!$E$30"/>
      <definedName name="CR5_24_04" refersTo="=Раздел V!$F$30"/>
      <definedName name="CR5_25_01" refersTo="=Раздел V!$C$31"/>
      <definedName name="CR5_25_02" refersTo="=Раздел V!$D$31"/>
      <definedName name="CR5_25_03" refersTo="=Раздел V!$E$31"/>
      <definedName name="CR5_25_04" refersTo="=Раздел V!$F$31"/>
      <definedName name="CR5_26_01" refersTo="=Раздел V!$C$35"/>
      <definedName name="CR5_27_01" refersTo="=Раздел V!$C$36"/>
      <definedName name="CR5_28_01" refersTo="=Раздел V!$C$37"/>
      <definedName name="CR5_29_01" refersTo="=Раздел V!$C$38"/>
      <definedName name="CR5_30_01" refersTo="=Раздел V!$C$39"/>
      <definedName name="CR5_31_01" refersTo="=Раздел V!$C$42"/>
      <definedName name="CR5_32_01" refersTo="=Раздел V!$C$43"/>
      <definedName name="CR6_01_01" refersTo="=Раздел VI!$C$6"/>
      <definedName name="CR6_01_02" refersTo="=Раздел VI!$D$6"/>
      <definedName name="CR6_01_03" refersTo="=Раздел VI!$E$6"/>
      <definedName name="CR6_01_04" refersTo="=Раздел VI!$F$6"/>
      <definedName name="CR6_02_01" refersTo="=Раздел VI!$C$7"/>
      <definedName name="CR6_02_02" refersTo="=Раздел VI!$D$7"/>
      <definedName name="CR6_02_03" refersTo="=Раздел VI!$E$7"/>
      <definedName name="CR6_02_04" refersTo="=Раздел VI!$F$7"/>
      <definedName name="CR6_03_01" refersTo="=Раздел VI!$C$8"/>
      <definedName name="CR6_03_02" refersTo="=Раздел VI!$D$8"/>
      <definedName name="CR6_03_03" refersTo="=Раздел VI!$E$8"/>
      <definedName name="CR6_03_04" refersTo="=Раздел VI!$F$8"/>
      <definedName name="CR6_04_01" refersTo="=Раздел VI!$C$9"/>
      <definedName name="CR6_04_02" refersTo="=Раздел VI!$D$9"/>
      <definedName name="CR6_04_03" refersTo="=Раздел VI!$E$9"/>
      <definedName name="CR6_04_04" refersTo="=Раздел VI!$F$9"/>
      <definedName name="CR6_05_01" refersTo="=Раздел VI!$C$10"/>
      <definedName name="CR6_05_02" refersTo="=Раздел VI!$D$10"/>
      <definedName name="CR6_05_03" refersTo="=Раздел VI!$E$10"/>
      <definedName name="CR6_05_04" refersTo="=Раздел VI!$F$10"/>
      <definedName name="CR6_06_01" refersTo="=Раздел VI!$C$11"/>
      <definedName name="CR6_06_02" refersTo="=Раздел VI!$D$11"/>
      <definedName name="CR6_06_03" refersTo="=Раздел VI!$E$11"/>
      <definedName name="CR6_06_04" refersTo="=Раздел VI!$F$11"/>
      <definedName name="CR6_07_01" refersTo="=Раздел VI!$C$12"/>
      <definedName name="CR6_07_02" refersTo="=Раздел VI!$D$12"/>
      <definedName name="CR6_07_03" refersTo="=Раздел VI!$E$12"/>
      <definedName name="CR6_07_04" refersTo="=Раздел VI!$F$12"/>
      <definedName name="CR6_08_01" refersTo="=Раздел VI!$C$13"/>
      <definedName name="CR6_08_02" refersTo="=Раздел VI!$D$13"/>
      <definedName name="CR6_08_03" refersTo="=Раздел VI!$E$13"/>
      <definedName name="CR6_08_04" refersTo="=Раздел VI!$F$13"/>
      <definedName name="CR6_09_01" refersTo="=Раздел VI!$C$14"/>
      <definedName name="CR6_09_02" refersTo="=Раздел VI!$D$14"/>
      <definedName name="CR6_09_03" refersTo="=Раздел VI!$E$14"/>
      <definedName name="CR6_09_04" refersTo="=Раздел VI!$F$14"/>
      <definedName name="CR6_10_01" refersTo="=Раздел VI!$C$15"/>
      <definedName name="CR6_10_02" refersTo="=Раздел VI!$D$15"/>
      <definedName name="CR6_10_03" refersTo="=Раздел VI!$E$15"/>
      <definedName name="CR6_10_04" refersTo="=Раздел VI!$F$15"/>
      <definedName name="CR6_11_01" refersTo="=Раздел VI!$C$16"/>
      <definedName name="CR6_11_02" refersTo="=Раздел VI!$D$16"/>
      <definedName name="CR6_11_03" refersTo="=Раздел VI!$E$16"/>
      <definedName name="CR6_11_04" refersTo="=Раздел VI!$F$16"/>
      <definedName name="CR6_12_01" refersTo="=Раздел VI!$C$17"/>
      <definedName name="CR6_12_02" refersTo="=Раздел VI!$D$17"/>
      <definedName name="CR6_12_03" refersTo="=Раздел VI!$E$17"/>
      <definedName name="CR6_12_04" refersTo="=Раздел VI!$F$17"/>
      <definedName name="CR6_13_01" refersTo="=Раздел VI!$C$18"/>
      <definedName name="CR6_13_02" refersTo="=Раздел VI!$D$18"/>
      <definedName name="CR6_13_03" refersTo="=Раздел VI!$E$18"/>
      <definedName name="CR6_13_04" refersTo="=Раздел VI!$F$18"/>
      <definedName name="CR6_14_01" refersTo="=Раздел VI!$C$19"/>
      <definedName name="CR6_14_02" refersTo="=Раздел VI!$D$19"/>
      <definedName name="CR6_14_03" refersTo="=Раздел VI!$E$19"/>
      <definedName name="CR6_14_04" refersTo="=Раздел VI!$F$19"/>
      <definedName name="CR6_15_01" refersTo="=Раздел VI!$C$20"/>
      <definedName name="CR6_15_02" refersTo="=Раздел VI!$D$20"/>
      <definedName name="CR6_15_03" refersTo="=Раздел VI!$E$20"/>
      <definedName name="CR6_15_04" refersTo="=Раздел VI!$F$20"/>
      <definedName name="CR6_16_01" refersTo="=Раздел VI!$C$21"/>
      <definedName name="CR6_16_02" refersTo="=Раздел VI!$D$21"/>
      <definedName name="CR6_16_03" refersTo="=Раздел VI!$E$21"/>
      <definedName name="CR6_16_04" refersTo="=Раздел VI!$F$21"/>
      <definedName name="CR6_17_01" refersTo="=Раздел VI!$C$22"/>
      <definedName name="CR6_17_02" refersTo="=Раздел VI!$D$22"/>
      <definedName name="CR6_17_03" refersTo="=Раздел VI!$E$22"/>
      <definedName name="CR6_17_04" refersTo="=Раздел VI!$F$22"/>
      <definedName name="CR6_18_01" refersTo="=Раздел VI!$C$23"/>
      <definedName name="CR6_18_03" refersTo="=Раздел VI!$E$23"/>
      <definedName name="CR6_18_04" refersTo="=Раздел VI!$F$23"/>
      <definedName name="CR6_19_01" refersTo="=Раздел VI!$D$26"/>
      <definedName name="CR6_20_01" refersTo="=Раздел VI!$D$27"/>
      <definedName name="CR7_01_01" refersTo="=Раздел VII!$C$6"/>
      <definedName name="CR7_01_02" refersTo="=Раздел VII!$D$6"/>
      <definedName name="CR7_01_03" refersTo="=Раздел VII!$E$6"/>
      <definedName name="CR7_01_04" refersTo="=Раздел VII!$F$6"/>
      <definedName name="CR7_02_01" refersTo="=Раздел VII!$C$7"/>
      <definedName name="CR7_02_02" refersTo="=Раздел VII!$D$7"/>
      <definedName name="CR7_02_03" refersTo="=Раздел VII!$E$7"/>
      <definedName name="CR7_02_04" refersTo="=Раздел VII!$F$7"/>
      <definedName name="CR7_03_01" refersTo="=Раздел VII!$C$8"/>
      <definedName name="CR7_03_02" refersTo="=Раздел VII!$D$8"/>
      <definedName name="CR7_03_03" refersTo="=Раздел VII!$E$8"/>
      <definedName name="CR7_03_04" refersTo="=Раздел VII!$F$8"/>
      <definedName name="CR7_04_01" refersTo="=Раздел VII!$C$9"/>
      <definedName name="CR7_04_02" refersTo="=Раздел VII!$D$9"/>
      <definedName name="CR7_04_03" refersTo="=Раздел VII!$E$9"/>
      <definedName name="CR7_04_04" refersTo="=Раздел VII!$F$9"/>
      <definedName name="CR7_05_01" refersTo="=Раздел VII!$C$10"/>
      <definedName name="CR7_05_02" refersTo="=Раздел VII!$D$10"/>
      <definedName name="CR7_05_03" refersTo="=Раздел VII!$E$10"/>
      <definedName name="CR7_05_04" refersTo="=Раздел VII!$F$10"/>
      <definedName name="CR7_06_01" refersTo="=Раздел VII!$C$11"/>
      <definedName name="CR7_06_02" refersTo="=Раздел VII!$D$11"/>
      <definedName name="CR7_06_03" refersTo="=Раздел VII!$E$11"/>
      <definedName name="CR7_06_04" refersTo="=Раздел VII!$F$11"/>
      <definedName name="CR7_07_01" refersTo="=Раздел VII!$C$12"/>
      <definedName name="CR7_07_02" refersTo="=Раздел VII!$D$12"/>
      <definedName name="CR7_07_03" refersTo="=Раздел VII!$E$12"/>
      <definedName name="CR7_07_04" refersTo="=Раздел VII!$F$12"/>
      <definedName name="CR7_08_01" refersTo="=Раздел VII!$C$13"/>
      <definedName name="CR7_08_02" refersTo="=Раздел VII!$D$13"/>
      <definedName name="CR7_08_03" refersTo="=Раздел VII!$E$13"/>
      <definedName name="CR7_08_04" refersTo="=Раздел VII!$F$13"/>
      <definedName name="CR7_09_01" refersTo="=Раздел VII!$C$14"/>
      <definedName name="CR7_09_02" refersTo="=Раздел VII!$D$14"/>
      <definedName name="CR7_09_03" refersTo="=Раздел VII!$E$14"/>
      <definedName name="CR7_09_04" refersTo="=Раздел VII!$F$14"/>
      <definedName name="CR7_10_01" refersTo="=Раздел VII!$C$15"/>
      <definedName name="CR7_10_02" refersTo="=Раздел VII!$D$15"/>
      <definedName name="CR7_10_03" refersTo="=Раздел VII!$E$15"/>
      <definedName name="CR7_10_04" refersTo="=Раздел VII!$F$15"/>
      <definedName name="CR7_11_01" refersTo="=Раздел VII!$C$16"/>
      <definedName name="CR7_11_02" refersTo="=Раздел VII!$D$16"/>
      <definedName name="CR7_11_03" refersTo="=Раздел VII!$E$16"/>
      <definedName name="CR7_11_04" refersTo="=Раздел VII!$F$16"/>
      <definedName name="CR7_12_01" refersTo="=Раздел VII!$C$17"/>
      <definedName name="CR7_12_02" refersTo="=Раздел VII!$D$17"/>
      <definedName name="CR7_12_03" refersTo="=Раздел VII!$E$17"/>
      <definedName name="CR7_12_04" refersTo="=Раздел VII!$F$17"/>
      <definedName name="CR8_01_01" refersTo="=Раздел VIII!$C$7"/>
      <definedName name="CR8_01_02" refersTo="=Раздел VIII!$D$7"/>
      <definedName name="CR8_01_03" refersTo="=Раздел VIII!$E$7"/>
      <definedName name="CR8_01_04" refersTo="=Раздел VIII!$F$7"/>
      <definedName name="CR8_01_05" refersTo="=Раздел VIII!$G$7"/>
      <definedName name="CR8_01_06" refersTo="=Раздел VIII!$H$7"/>
      <definedName name="CR8_01_07" refersTo="=Раздел VIII!$I$7"/>
      <definedName name="CR8_01_08" refersTo="=Раздел VIII!$J$7"/>
      <definedName name="CR8_01_09" refersTo="=Раздел VIII!$K$7"/>
      <definedName name="CR8_02_01" refersTo="=Раздел VIII!$C$8"/>
      <definedName name="CR8_02_02" refersTo="=Раздел VIII!$D$8"/>
      <definedName name="CR8_02_03" refersTo="=Раздел VIII!$E$8"/>
      <definedName name="CR8_02_04" refersTo="=Раздел VIII!$F$8"/>
      <definedName name="CR8_02_05" refersTo="=Раздел VIII!$G$8"/>
      <definedName name="CR8_02_06" refersTo="=Раздел VIII!$H$8"/>
      <definedName name="CR8_02_07" refersTo="=Раздел VIII!$I$8"/>
      <definedName name="CR8_02_08" refersTo="=Раздел VIII!$J$8"/>
      <definedName name="CR8_02_09" refersTo="=Раздел VIII!$K$8"/>
      <definedName name="CR8_03_01" refersTo="=Раздел VIII!$C$9"/>
      <definedName name="CR8_03_02" refersTo="=Раздел VIII!$D$9"/>
      <definedName name="CR8_03_03" refersTo="=Раздел VIII!$E$9"/>
      <definedName name="CR8_03_04" refersTo="=Раздел VIII!$F$9"/>
      <definedName name="CR8_03_05" refersTo="=Раздел VIII!$G$9"/>
      <definedName name="CR8_03_06" refersTo="=Раздел VIII!$H$9"/>
      <definedName name="CR8_03_07" refersTo="=Раздел VIII!$I$9"/>
      <definedName name="CR8_03_08" refersTo="=Раздел VIII!$J$9"/>
      <definedName name="CR8_03_09" refersTo="=Раздел VIII!$K$9"/>
      <definedName name="CR8_04_01" refersTo="=Раздел VIII!$C$10"/>
      <definedName name="CR8_04_02" refersTo="=Раздел VIII!$D$10"/>
      <definedName name="CR8_04_03" refersTo="=Раздел VIII!$E$10"/>
      <definedName name="CR8_04_04" refersTo="=Раздел VIII!$F$10"/>
      <definedName name="CR8_04_05" refersTo="=Раздел VIII!$G$10"/>
      <definedName name="CR8_04_06" refersTo="=Раздел VIII!$H$10"/>
      <definedName name="CR8_04_07" refersTo="=Раздел VIII!$I$10"/>
      <definedName name="CR8_04_09" refersTo="=Раздел VIII!$K$10"/>
      <definedName name="CR8_05_01" refersTo="=Раздел VIII!$C$11"/>
      <definedName name="CR8_05_02" refersTo="=Раздел VIII!$D$11"/>
      <definedName name="CR8_05_03" refersTo="=Раздел VIII!$E$11"/>
      <definedName name="CR8_05_04" refersTo="=Раздел VIII!$F$11"/>
      <definedName name="CR8_05_05" refersTo="=Раздел VIII!$G$11"/>
      <definedName name="CR8_05_06" refersTo="=Раздел VIII!$H$11"/>
      <definedName name="CR8_05_07" refersTo="=Раздел VIII!$I$11"/>
      <definedName name="CR8_05_08" refersTo="=Раздел VIII!$J$11"/>
      <definedName name="CR8_05_09" refersTo="=Раздел VIII!$K$11"/>
      <definedName name="CR8_06_01" refersTo="=Раздел VIII!$C$12"/>
      <definedName name="CR8_06_02" refersTo="=Раздел VIII!$D$12"/>
      <definedName name="CR8_06_03" refersTo="=Раздел VIII!$E$12"/>
      <definedName name="CR8_06_04" refersTo="=Раздел VIII!$F$12"/>
      <definedName name="CR8_06_05" refersTo="=Раздел VIII!$G$12"/>
      <definedName name="CR8_06_06" refersTo="=Раздел VIII!$H$12"/>
      <definedName name="CR8_06_07" refersTo="=Раздел VIII!$I$12"/>
      <definedName name="CR8_06_08" refersTo="=Раздел VIII!$J$12"/>
      <definedName name="CR8_06_09" refersTo="=Раздел VIII!$K$12"/>
      <definedName name="CR8_07_01" refersTo="=Раздел VIII!$C$13"/>
      <definedName name="CR8_07_02" refersTo="=Раздел VIII!$D$13"/>
      <definedName name="CR8_07_03" refersTo="=Раздел VIII!$E$13"/>
      <definedName name="CR8_07_04" refersTo="=Раздел VIII!$F$13"/>
      <definedName name="CR8_07_05" refersTo="=Раздел VIII!$G$13"/>
      <definedName name="CR8_07_06" refersTo="=Раздел VIII!$H$13"/>
      <definedName name="CR8_07_07" refersTo="=Раздел VIII!$I$13"/>
      <definedName name="CR8_07_08" refersTo="=Раздел VIII!$J$13"/>
      <definedName name="CR8_07_09" refersTo="=Раздел VIII!$K$13"/>
      <definedName name="CR8_08_01" refersTo="=Раздел VIII!$C$14"/>
      <definedName name="CR8_08_02" refersTo="=Раздел VIII!$D$14"/>
      <definedName name="CR8_08_03" refersTo="=Раздел VIII!$E$14"/>
      <definedName name="CR8_08_04" refersTo="=Раздел VIII!$F$14"/>
      <definedName name="CR8_08_05" refersTo="=Раздел VIII!$G$14"/>
      <definedName name="CR8_08_06" refersTo="=Раздел VIII!$H$14"/>
      <definedName name="CR8_08_07" refersTo="=Раздел VIII!$I$14"/>
      <definedName name="CR8_08_08" refersTo="=Раздел VIII!$J$14"/>
      <definedName name="CR8_08_09" refersTo="=Раздел VIII!$K$14"/>
      <definedName name="CR8_09_01" refersTo="=Раздел VIII!$C$15"/>
      <definedName name="CR8_09_02" refersTo="=Раздел VIII!$D$15"/>
      <definedName name="CR8_09_03" refersTo="=Раздел VIII!$E$15"/>
      <definedName name="CR8_09_04" refersTo="=Раздел VIII!$F$15"/>
      <definedName name="CR8_09_05" refersTo="=Раздел VIII!$G$15"/>
      <definedName name="CR8_09_06" refersTo="=Раздел VIII!$H$15"/>
      <definedName name="CR8_09_07" refersTo="=Раздел VIII!$I$15"/>
      <definedName name="CR8_09_08" refersTo="=Раздел VIII!$J$15"/>
      <definedName name="CR8_09_09" refersTo="=Раздел VIII!$K$15"/>
      <definedName name="CR8_10_01" refersTo="=Раздел VIII!$C$16"/>
      <definedName name="CR8_10_02" refersTo="=Раздел VIII!$D$16"/>
      <definedName name="CR8_10_03" refersTo="=Раздел VIII!$E$16"/>
      <definedName name="CR8_10_04" refersTo="=Раздел VIII!$F$16"/>
      <definedName name="CR8_10_05" refersTo="=Раздел VIII!$G$16"/>
      <definedName name="CR8_10_06" refersTo="=Раздел VIII!$H$16"/>
      <definedName name="CR8_10_07" refersTo="=Раздел VIII!$I$16"/>
      <definedName name="CR8_10_08" refersTo="=Раздел VIII!$J$16"/>
      <definedName name="CR8_10_09" refersTo="=Раздел VIII!$K$16"/>
      <definedName name="CR8_11_01" refersTo="=Раздел VIII!$C$17"/>
      <definedName name="CR8_11_02" refersTo="=Раздел VIII!$D$17"/>
      <definedName name="CR8_11_03" refersTo="=Раздел VIII!$E$17"/>
      <definedName name="CR8_11_04" refersTo="=Раздел VIII!$F$17"/>
      <definedName name="CR8_11_05" refersTo="=Раздел VIII!$G$17"/>
      <definedName name="CR8_11_06" refersTo="=Раздел VIII!$H$17"/>
      <definedName name="CR8_11_07" refersTo="=Раздел VIII!$I$17"/>
      <definedName name="CR8_11_08" refersTo="=Раздел VIII!$J$17"/>
      <definedName name="CR8_11_09" refersTo="=Раздел VIII!$K$17"/>
      <definedName name="CR8_12_01" refersTo="=Раздел VIII!$C$18"/>
      <definedName name="CR8_12_02" refersTo="=Раздел VIII!$D$18"/>
      <definedName name="CR8_12_03" refersTo="=Раздел VIII!$E$18"/>
      <definedName name="CR8_12_04" refersTo="=Раздел VIII!$F$18"/>
      <definedName name="CR8_12_05" refersTo="=Раздел VIII!$G$18"/>
      <definedName name="CR8_12_06" refersTo="=Раздел VIII!$H$18"/>
      <definedName name="CR8_12_07" refersTo="=Раздел VIII!$I$18"/>
      <definedName name="CR8_12_08" refersTo="=Раздел VIII!$J$18"/>
      <definedName name="CR8_12_09" refersTo="=Раздел VIII!$K$18"/>
      <definedName name="CR8_13_01" refersTo="=Раздел VIII!$C$19"/>
      <definedName name="CR8_13_02" refersTo="=Раздел VIII!$D$19"/>
      <definedName name="CR8_13_03" refersTo="=Раздел VIII!$E$19"/>
      <definedName name="CR8_13_04" refersTo="=Раздел VIII!$F$19"/>
      <definedName name="CR8_13_05" refersTo="=Раздел VIII!$G$19"/>
      <definedName name="CR8_13_06" refersTo="=Раздел VIII!$H$19"/>
      <definedName name="CR8_13_07" refersTo="=Раздел VIII!$I$19"/>
      <definedName name="CR8_13_08" refersTo="=Раздел VIII!$J$19"/>
      <definedName name="CR8_13_09" refersTo="=Раздел VIII!$K$19"/>
      <definedName name="CR8_14_01" refersTo="=Раздел VIII!$C$20"/>
      <definedName name="CR8_14_02" refersTo="=Раздел VIII!$D$20"/>
      <definedName name="CR8_14_03" refersTo="=Раздел VIII!$E$20"/>
      <definedName name="CR8_14_04" refersTo="=Раздел VIII!$F$20"/>
      <definedName name="CR8_14_05" refersTo="=Раздел VIII!$G$20"/>
      <definedName name="CR8_14_06" refersTo="=Раздел VIII!$H$20"/>
      <definedName name="CR8_14_07" refersTo="=Раздел VIII!$I$20"/>
      <definedName name="CR8_14_08" refersTo="=Раздел VIII!$J$20"/>
      <definedName name="CR8_14_09" refersTo="=Раздел VIII!$K$20"/>
      <definedName name="CR8_15_01" refersTo="=Раздел VIII!$C$21"/>
      <definedName name="CR8_15_02" refersTo="=Раздел VIII!$D$21"/>
      <definedName name="CR8_15_03" refersTo="=Раздел VIII!$E$21"/>
      <definedName name="CR8_15_04" refersTo="=Раздел VIII!$F$21"/>
      <definedName name="CR8_15_05" refersTo="=Раздел VIII!$G$21"/>
      <definedName name="CR8_15_06" refersTo="=Раздел VIII!$H$21"/>
      <definedName name="CR8_15_07" refersTo="=Раздел VIII!$I$21"/>
      <definedName name="CR8_15_08" refersTo="=Раздел VIII!$J$21"/>
      <definedName name="CR8_15_09" refersTo="=Раздел VIII!$K$21"/>
      <definedName name="CR8_16_01" refersTo="=Раздел VIII!$C$22"/>
      <definedName name="CR8_16_02" refersTo="=Раздел VIII!$D$22"/>
      <definedName name="CR8_16_03" refersTo="=Раздел VIII!$E$22"/>
      <definedName name="CR8_16_04" refersTo="=Раздел VIII!$F$22"/>
      <definedName name="CR8_16_05" refersTo="=Раздел VIII!$G$22"/>
      <definedName name="CR8_16_06" refersTo="=Раздел VIII!$H$22"/>
      <definedName name="CR8_16_07" refersTo="=Раздел VIII!$I$22"/>
      <definedName name="CR8_16_08" refersTo="=Раздел VIII!$J$22"/>
      <definedName name="CR8_16_09" refersTo="=Раздел VIII!$K$22"/>
      <definedName name="CR8_17_01" refersTo="=Раздел VIII!$C$23"/>
      <definedName name="CR8_17_02" refersTo="=Раздел VIII!$D$23"/>
      <definedName name="CR8_17_03" refersTo="=Раздел VIII!$E$23"/>
      <definedName name="CR8_17_04" refersTo="=Раздел VIII!$F$23"/>
      <definedName name="CR8_17_05" refersTo="=Раздел VIII!$G$23"/>
      <definedName name="CR8_17_06" refersTo="=Раздел VIII!$H$23"/>
      <definedName name="CR8_17_07" refersTo="=Раздел VIII!$I$23"/>
      <definedName name="CR8_17_08" refersTo="=Раздел VIII!$J$23"/>
      <definedName name="CR8_17_09" refersTo="=Раздел VIII!$K$23"/>
      <definedName name="CR8_18_01" refersTo="=Раздел VIII!$C$24"/>
      <definedName name="CR8_18_02" refersTo="=Раздел VIII!$D$24"/>
      <definedName name="CR8_18_03" refersTo="=Раздел VIII!$E$24"/>
      <definedName name="CR8_18_04" refersTo="=Раздел VIII!$F$24"/>
      <definedName name="CR8_18_05" refersTo="=Раздел VIII!$G$24"/>
      <definedName name="CR8_18_06" refersTo="=Раздел VIII!$H$24"/>
      <definedName name="CR8_18_07" refersTo="=Раздел VIII!$I$24"/>
      <definedName name="CR8_18_08" refersTo="=Раздел VIII!$J$24"/>
      <definedName name="CR8_18_09" refersTo="=Раздел VIII!$K$24"/>
      <definedName name="CR8_19_01" refersTo="=Раздел VIII!$C$25"/>
      <definedName name="CR8_19_02" refersTo="=Раздел VIII!$D$25"/>
      <definedName name="CR8_19_03" refersTo="=Раздел VIII!$E$25"/>
      <definedName name="CR8_19_04" refersTo="=Раздел VIII!$F$25"/>
      <definedName name="CR8_19_05" refersTo="=Раздел VIII!$G$25"/>
      <definedName name="CR8_19_06" refersTo="=Раздел VIII!$H$25"/>
      <definedName name="CR8_19_07" refersTo="=Раздел VIII!$I$25"/>
      <definedName name="CR8_19_08" refersTo="=Раздел VIII!$J$25"/>
      <definedName name="CR8_19_09" refersTo="=Раздел VIII!$K$25"/>
      <definedName name="CR8_23_01" refersTo="=Раздел VIII!$G$30"/>
      <definedName name="CR8_24_01" refersTo="=Раздел VIII!$G$32"/>
      <definedName name="CR8_25_01" refersTo="=Раздел VIII!$G$33"/>
      <definedName name="CR8_26_01" refersTo="=Раздел VIII!$G$34"/>
      <definedName name="CR8_27_01" refersTo="=Раздел VIII!$D$35"/>
      <definedName name="CR9_01_01" refersTo="=Раздел IX!$C$5"/>
      <definedName name="CR9_01_02" refersTo="=Раздел IX!$D$5"/>
      <definedName name="CR9_01_03" refersTo="=Раздел IX!$E$5"/>
      <definedName name="CR9_01_04" refersTo="=Раздел IX!$F$5"/>
      <definedName name="CR9_01_05" refersTo="=Раздел IX!$G$5"/>
      <definedName name="CR9_02_01" refersTo="=Раздел IX!$C$6"/>
      <definedName name="CR9_02_02" refersTo="=Раздел IX!$D$6"/>
      <definedName name="CR9_02_03" refersTo="=Раздел IX!$E$6"/>
      <definedName name="CR9_02_04" refersTo="=Раздел IX!$F$6"/>
      <definedName name="CR9_02_05" refersTo="=Раздел IX!$G$6"/>
      <definedName name="CR9_03_01" refersTo="=Раздел IX!$C$7"/>
      <definedName name="CR9_03_02" refersTo="=Раздел IX!$D$7"/>
      <definedName name="CR9_03_03" refersTo="=Раздел IX!$E$7"/>
      <definedName name="CR9_03_04" refersTo="=Раздел IX!$F$7"/>
      <definedName name="CR9_03_05" refersTo="=Раздел IX!$G$7"/>
      <definedName name="CR9_04_01" refersTo="=Раздел IX!$C$8"/>
      <definedName name="CR9_04_02" refersTo="=Раздел IX!$D$8"/>
      <definedName name="CR9_04_03" refersTo="=Раздел IX!$E$8"/>
      <definedName name="CR9_04_04" refersTo="=Раздел IX!$F$8"/>
      <definedName name="CR9_04_05" refersTo="=Раздел IX!$G$8"/>
      <definedName name="CR9_05_01" refersTo="=Раздел IX!$C$9"/>
      <definedName name="CR9_05_02" refersTo="=Раздел IX!$D$9"/>
      <definedName name="CR9_05_03" refersTo="=Раздел IX!$E$9"/>
      <definedName name="CR9_05_04" refersTo="=Раздел IX!$F$9"/>
      <definedName name="CR9_05_05" refersTo="=Раздел IX!$G$9"/>
      <definedName name="CR9_06_01" refersTo="=Раздел IX!$C$10"/>
      <definedName name="CR9_06_02" refersTo="=Раздел IX!$D$10"/>
      <definedName name="CR9_06_03" refersTo="=Раздел IX!$E$10"/>
      <definedName name="CR9_06_04" refersTo="=Раздел IX!$F$10"/>
      <definedName name="CR9_06_05" refersTo="=Раздел IX!$G$10"/>
      <definedName name="CR9_07_01" refersTo="=Раздел IX!$C$11"/>
      <definedName name="CR9_07_02" refersTo="=Раздел IX!$D$11"/>
      <definedName name="CR9_07_03" refersTo="=Раздел IX!$E$11"/>
      <definedName name="CR9_07_04" refersTo="=Раздел IX!$F$11"/>
      <definedName name="CR9_07_05" refersTo="=Раздел IX!$G$11"/>
      <definedName name="CR9_08_01" refersTo="=Раздел IX!$C$12"/>
      <definedName name="CR9_08_02" refersTo="=Раздел IX!$D$12"/>
      <definedName name="CR9_08_03" refersTo="=Раздел IX!$E$12"/>
      <definedName name="CR9_08_04" refersTo="=Раздел IX!$F$12"/>
      <definedName name="CR9_08_05" refersTo="=Раздел IX!$G$12"/>
      <definedName name="CR9_09_01" refersTo="=Раздел IX!$C$13"/>
      <definedName name="CR9_09_02" refersTo="=Раздел IX!$D$13"/>
      <definedName name="CR9_09_03" refersTo="=Раздел IX!$E$13"/>
      <definedName name="CR9_09_04" refersTo="=Раздел IX!$F$13"/>
      <definedName name="CR9_09_05" refersTo="=Раздел IX!$G$13"/>
      <definedName name="CR9_10_01" refersTo="=Раздел IX!$C$14"/>
      <definedName name="CR9_10_02" refersTo="=Раздел IX!$D$14"/>
      <definedName name="CR9_10_03" refersTo="=Раздел IX!$E$14"/>
      <definedName name="CR9_10_04" refersTo="=Раздел IX!$F$14"/>
      <definedName name="CR9_10_05" refersTo="=Раздел IX!$G$14"/>
      <definedName name="CR9_11_01" refersTo="=Раздел IX!$C$15"/>
      <definedName name="CR9_11_02" refersTo="=Раздел IX!$D$15"/>
      <definedName name="CR9_11_03" refersTo="=Раздел IX!$E$15"/>
      <definedName name="CR9_11_04" refersTo="=Раздел IX!$F$15"/>
      <definedName name="CR9_11_05" refersTo="=Раздел IX!$G$15"/>
      <definedName name="CR9_12_01" refersTo="=Раздел IX!$C$16"/>
      <definedName name="CR9_12_02" refersTo="=Раздел IX!$D$16"/>
      <definedName name="CR9_12_03" refersTo="=Раздел IX!$E$16"/>
      <definedName name="CR9_12_04" refersTo="=Раздел IX!$F$16"/>
      <definedName name="CR9_12_05" refersTo="=Раздел IX!$G$16"/>
      <definedName name="CR9_13_01" refersTo="=Раздел IX!$C$17"/>
      <definedName name="CR9_13_02" refersTo="=Раздел IX!$D$17"/>
      <definedName name="CR9_13_03" refersTo="=Раздел IX!$E$17"/>
      <definedName name="CR9_13_04" refersTo="=Раздел IX!$F$17"/>
      <definedName name="CR9_13_05" refersTo="=Раздел IX!$G$17"/>
      <definedName name="CR9_14_01" refersTo="=Раздел IX!$B$19"/>
    </definedNames>
    <sheetDataSet>
      <sheetData sheetId="1">
        <row r="5">
          <cell r="C5">
            <v>538</v>
          </cell>
          <cell r="D5">
            <v>289</v>
          </cell>
          <cell r="E5">
            <v>326</v>
          </cell>
          <cell r="F5">
            <v>185</v>
          </cell>
        </row>
        <row r="6">
          <cell r="C6">
            <v>519</v>
          </cell>
          <cell r="D6">
            <v>280</v>
          </cell>
          <cell r="E6">
            <v>311</v>
          </cell>
          <cell r="F6">
            <v>179</v>
          </cell>
        </row>
        <row r="7">
          <cell r="C7">
            <v>19</v>
          </cell>
          <cell r="D7">
            <v>9</v>
          </cell>
          <cell r="E7">
            <v>15</v>
          </cell>
          <cell r="F7">
            <v>6</v>
          </cell>
        </row>
        <row r="8">
          <cell r="C8">
            <v>457</v>
          </cell>
          <cell r="D8">
            <v>229</v>
          </cell>
          <cell r="E8">
            <v>247</v>
          </cell>
          <cell r="F8">
            <v>127</v>
          </cell>
        </row>
        <row r="9">
          <cell r="D9">
            <v>60</v>
          </cell>
          <cell r="F9">
            <v>58</v>
          </cell>
        </row>
        <row r="10">
          <cell r="C10">
            <v>291</v>
          </cell>
          <cell r="D10">
            <v>172</v>
          </cell>
          <cell r="E10">
            <v>186</v>
          </cell>
          <cell r="F10">
            <v>118</v>
          </cell>
        </row>
        <row r="11">
          <cell r="C11">
            <v>247</v>
          </cell>
          <cell r="D11">
            <v>117</v>
          </cell>
          <cell r="E11">
            <v>140</v>
          </cell>
          <cell r="F11">
            <v>67</v>
          </cell>
        </row>
        <row r="12">
          <cell r="C12">
            <v>30</v>
          </cell>
          <cell r="D12">
            <v>23</v>
          </cell>
          <cell r="E12">
            <v>30</v>
          </cell>
          <cell r="F12">
            <v>23</v>
          </cell>
        </row>
        <row r="13">
          <cell r="C13">
            <v>27</v>
          </cell>
          <cell r="D13">
            <v>19</v>
          </cell>
          <cell r="E13">
            <v>26</v>
          </cell>
          <cell r="F13">
            <v>19</v>
          </cell>
        </row>
        <row r="14">
          <cell r="C14">
            <v>16</v>
          </cell>
          <cell r="D14">
            <v>6</v>
          </cell>
          <cell r="E14">
            <v>7</v>
          </cell>
          <cell r="F14">
            <v>1</v>
          </cell>
        </row>
        <row r="15">
          <cell r="C15">
            <v>70</v>
          </cell>
          <cell r="D15">
            <v>31</v>
          </cell>
          <cell r="E15">
            <v>41</v>
          </cell>
          <cell r="F15">
            <v>23</v>
          </cell>
        </row>
        <row r="16">
          <cell r="C16">
            <v>64</v>
          </cell>
          <cell r="D16">
            <v>33</v>
          </cell>
          <cell r="E16">
            <v>42</v>
          </cell>
          <cell r="F16">
            <v>22</v>
          </cell>
        </row>
        <row r="17">
          <cell r="C17">
            <v>289</v>
          </cell>
          <cell r="D17">
            <v>160</v>
          </cell>
          <cell r="E17">
            <v>150</v>
          </cell>
          <cell r="F17">
            <v>84</v>
          </cell>
        </row>
        <row r="18">
          <cell r="C18">
            <v>34</v>
          </cell>
          <cell r="D18">
            <v>14</v>
          </cell>
          <cell r="E18">
            <v>25</v>
          </cell>
          <cell r="F18">
            <v>11</v>
          </cell>
        </row>
        <row r="19">
          <cell r="C19">
            <v>8</v>
          </cell>
          <cell r="D19">
            <v>3</v>
          </cell>
          <cell r="E19">
            <v>5</v>
          </cell>
          <cell r="F19">
            <v>2</v>
          </cell>
        </row>
        <row r="20">
          <cell r="C20">
            <v>35</v>
          </cell>
          <cell r="D20">
            <v>26</v>
          </cell>
          <cell r="E20">
            <v>13</v>
          </cell>
          <cell r="F20">
            <v>7</v>
          </cell>
        </row>
        <row r="21">
          <cell r="C21">
            <v>21</v>
          </cell>
          <cell r="D21">
            <v>17</v>
          </cell>
          <cell r="E21">
            <v>13</v>
          </cell>
          <cell r="F21">
            <v>11</v>
          </cell>
        </row>
        <row r="22">
          <cell r="C22">
            <v>3</v>
          </cell>
          <cell r="E22">
            <v>1</v>
          </cell>
        </row>
        <row r="24">
          <cell r="C24">
            <v>2</v>
          </cell>
          <cell r="E24">
            <v>1</v>
          </cell>
        </row>
        <row r="25">
          <cell r="C25">
            <v>1</v>
          </cell>
        </row>
        <row r="28">
          <cell r="C28">
            <v>3</v>
          </cell>
        </row>
        <row r="29">
          <cell r="C29">
            <v>23</v>
          </cell>
          <cell r="D29">
            <v>14</v>
          </cell>
          <cell r="E29">
            <v>6</v>
          </cell>
          <cell r="F29">
            <v>3</v>
          </cell>
        </row>
        <row r="30">
          <cell r="C30">
            <v>12</v>
          </cell>
          <cell r="D30">
            <v>9</v>
          </cell>
          <cell r="E30">
            <v>9</v>
          </cell>
          <cell r="F30">
            <v>6</v>
          </cell>
        </row>
        <row r="33">
          <cell r="C33">
            <v>86</v>
          </cell>
          <cell r="D33">
            <v>34</v>
          </cell>
          <cell r="E33">
            <v>30</v>
          </cell>
          <cell r="F33">
            <v>10</v>
          </cell>
        </row>
        <row r="34">
          <cell r="C34">
            <v>4</v>
          </cell>
          <cell r="D34">
            <v>1</v>
          </cell>
          <cell r="E34">
            <v>2</v>
          </cell>
          <cell r="F34">
            <v>1</v>
          </cell>
        </row>
        <row r="35">
          <cell r="C35">
            <v>93</v>
          </cell>
          <cell r="D35">
            <v>40</v>
          </cell>
          <cell r="E35">
            <v>54</v>
          </cell>
          <cell r="F35">
            <v>22</v>
          </cell>
        </row>
        <row r="36">
          <cell r="C36">
            <v>104</v>
          </cell>
          <cell r="D36">
            <v>72</v>
          </cell>
          <cell r="E36">
            <v>87</v>
          </cell>
          <cell r="F36">
            <v>60</v>
          </cell>
        </row>
        <row r="38">
          <cell r="C38">
            <v>105</v>
          </cell>
          <cell r="D38">
            <v>73</v>
          </cell>
          <cell r="E38">
            <v>54</v>
          </cell>
          <cell r="F38">
            <v>41</v>
          </cell>
        </row>
        <row r="45">
          <cell r="C45">
            <v>264</v>
          </cell>
        </row>
        <row r="46">
          <cell r="C46">
            <v>62</v>
          </cell>
        </row>
      </sheetData>
      <sheetData sheetId="2">
        <row r="6">
          <cell r="C6">
            <v>97</v>
          </cell>
          <cell r="D6">
            <v>275</v>
          </cell>
          <cell r="E6">
            <v>226</v>
          </cell>
          <cell r="F6">
            <v>107</v>
          </cell>
          <cell r="G6">
            <v>24</v>
          </cell>
          <cell r="H6">
            <v>146</v>
          </cell>
        </row>
        <row r="7">
          <cell r="C7">
            <v>49</v>
          </cell>
          <cell r="D7">
            <v>142</v>
          </cell>
          <cell r="E7">
            <v>116</v>
          </cell>
          <cell r="F7">
            <v>61</v>
          </cell>
          <cell r="G7">
            <v>11</v>
          </cell>
          <cell r="H7">
            <v>75</v>
          </cell>
        </row>
        <row r="8">
          <cell r="C8">
            <v>48</v>
          </cell>
          <cell r="D8">
            <v>133</v>
          </cell>
          <cell r="E8">
            <v>110</v>
          </cell>
          <cell r="F8">
            <v>46</v>
          </cell>
          <cell r="G8">
            <v>13</v>
          </cell>
          <cell r="H8">
            <v>71</v>
          </cell>
        </row>
        <row r="10">
          <cell r="C10">
            <v>41</v>
          </cell>
          <cell r="D10">
            <v>132</v>
          </cell>
          <cell r="E10">
            <v>104</v>
          </cell>
          <cell r="F10">
            <v>46</v>
          </cell>
          <cell r="G10">
            <v>12</v>
          </cell>
          <cell r="H10">
            <v>69</v>
          </cell>
        </row>
        <row r="11">
          <cell r="C11">
            <v>56</v>
          </cell>
          <cell r="D11">
            <v>143</v>
          </cell>
          <cell r="E11">
            <v>122</v>
          </cell>
          <cell r="F11">
            <v>61</v>
          </cell>
          <cell r="G11">
            <v>12</v>
          </cell>
          <cell r="H11">
            <v>77</v>
          </cell>
        </row>
        <row r="12">
          <cell r="C12">
            <v>1</v>
          </cell>
          <cell r="D12">
            <v>1</v>
          </cell>
          <cell r="E12">
            <v>2</v>
          </cell>
          <cell r="F12">
            <v>1</v>
          </cell>
          <cell r="G12">
            <v>1</v>
          </cell>
        </row>
        <row r="13">
          <cell r="D13">
            <v>10</v>
          </cell>
          <cell r="E13">
            <v>6</v>
          </cell>
          <cell r="F13">
            <v>1</v>
          </cell>
          <cell r="G13">
            <v>2</v>
          </cell>
          <cell r="H13">
            <v>4</v>
          </cell>
        </row>
        <row r="14">
          <cell r="C14">
            <v>8</v>
          </cell>
          <cell r="D14">
            <v>35</v>
          </cell>
          <cell r="E14">
            <v>35</v>
          </cell>
          <cell r="F14">
            <v>15</v>
          </cell>
          <cell r="G14">
            <v>5</v>
          </cell>
          <cell r="H14">
            <v>8</v>
          </cell>
        </row>
        <row r="15">
          <cell r="C15">
            <v>10</v>
          </cell>
          <cell r="D15">
            <v>34</v>
          </cell>
          <cell r="E15">
            <v>35</v>
          </cell>
          <cell r="F15">
            <v>17</v>
          </cell>
          <cell r="G15">
            <v>8</v>
          </cell>
          <cell r="H15">
            <v>9</v>
          </cell>
        </row>
        <row r="16">
          <cell r="C16">
            <v>78</v>
          </cell>
          <cell r="D16">
            <v>195</v>
          </cell>
          <cell r="E16">
            <v>148</v>
          </cell>
          <cell r="F16">
            <v>73</v>
          </cell>
          <cell r="G16">
            <v>8</v>
          </cell>
          <cell r="H16">
            <v>125</v>
          </cell>
        </row>
        <row r="17">
          <cell r="C17">
            <v>7</v>
          </cell>
          <cell r="D17">
            <v>33</v>
          </cell>
          <cell r="E17">
            <v>24</v>
          </cell>
          <cell r="F17">
            <v>18</v>
          </cell>
          <cell r="H17">
            <v>16</v>
          </cell>
        </row>
        <row r="18">
          <cell r="C18">
            <v>48</v>
          </cell>
          <cell r="D18">
            <v>136</v>
          </cell>
          <cell r="E18">
            <v>108</v>
          </cell>
          <cell r="F18">
            <v>57</v>
          </cell>
          <cell r="G18">
            <v>12</v>
          </cell>
          <cell r="H18">
            <v>76</v>
          </cell>
        </row>
        <row r="19">
          <cell r="C19">
            <v>28</v>
          </cell>
          <cell r="D19">
            <v>62</v>
          </cell>
          <cell r="E19">
            <v>53</v>
          </cell>
          <cell r="F19">
            <v>19</v>
          </cell>
          <cell r="G19">
            <v>3</v>
          </cell>
          <cell r="H19">
            <v>37</v>
          </cell>
        </row>
        <row r="20">
          <cell r="C20">
            <v>11</v>
          </cell>
          <cell r="D20">
            <v>42</v>
          </cell>
          <cell r="E20">
            <v>37</v>
          </cell>
          <cell r="F20">
            <v>12</v>
          </cell>
          <cell r="G20">
            <v>9</v>
          </cell>
          <cell r="H20">
            <v>16</v>
          </cell>
        </row>
        <row r="21">
          <cell r="C21">
            <v>3</v>
          </cell>
          <cell r="D21">
            <v>2</v>
          </cell>
          <cell r="E21">
            <v>4</v>
          </cell>
          <cell r="F21">
            <v>1</v>
          </cell>
          <cell r="H21">
            <v>1</v>
          </cell>
        </row>
        <row r="22">
          <cell r="C22">
            <v>9</v>
          </cell>
          <cell r="D22">
            <v>27</v>
          </cell>
          <cell r="E22">
            <v>16</v>
          </cell>
          <cell r="F22">
            <v>7</v>
          </cell>
          <cell r="H22">
            <v>25</v>
          </cell>
        </row>
        <row r="23">
          <cell r="C23">
            <v>3</v>
          </cell>
          <cell r="D23">
            <v>3</v>
          </cell>
          <cell r="E23">
            <v>5</v>
          </cell>
          <cell r="G23">
            <v>1</v>
          </cell>
          <cell r="H23">
            <v>1</v>
          </cell>
        </row>
        <row r="24">
          <cell r="C24">
            <v>19</v>
          </cell>
          <cell r="D24">
            <v>19</v>
          </cell>
          <cell r="E24">
            <v>22</v>
          </cell>
          <cell r="F24">
            <v>4</v>
          </cell>
          <cell r="H24">
            <v>16</v>
          </cell>
        </row>
        <row r="26">
          <cell r="D26">
            <v>2</v>
          </cell>
          <cell r="E26">
            <v>2</v>
          </cell>
          <cell r="G26">
            <v>1</v>
          </cell>
        </row>
        <row r="28">
          <cell r="C28">
            <v>25</v>
          </cell>
          <cell r="D28">
            <v>41</v>
          </cell>
          <cell r="E28">
            <v>49</v>
          </cell>
          <cell r="F28">
            <v>13</v>
          </cell>
          <cell r="G28">
            <v>7</v>
          </cell>
          <cell r="H28">
            <v>15</v>
          </cell>
        </row>
        <row r="29">
          <cell r="C29">
            <v>6</v>
          </cell>
          <cell r="D29">
            <v>23</v>
          </cell>
          <cell r="E29">
            <v>25</v>
          </cell>
          <cell r="F29">
            <v>10</v>
          </cell>
          <cell r="G29">
            <v>6</v>
          </cell>
          <cell r="H29">
            <v>4</v>
          </cell>
        </row>
        <row r="30">
          <cell r="C30">
            <v>2</v>
          </cell>
          <cell r="D30">
            <v>11</v>
          </cell>
          <cell r="E30">
            <v>9</v>
          </cell>
          <cell r="F30">
            <v>3</v>
          </cell>
          <cell r="G30">
            <v>3</v>
          </cell>
          <cell r="H30">
            <v>4</v>
          </cell>
        </row>
        <row r="31">
          <cell r="C31">
            <v>25</v>
          </cell>
          <cell r="D31">
            <v>77</v>
          </cell>
          <cell r="E31">
            <v>62</v>
          </cell>
          <cell r="F31">
            <v>34</v>
          </cell>
          <cell r="G31">
            <v>7</v>
          </cell>
          <cell r="H31">
            <v>40</v>
          </cell>
        </row>
        <row r="33">
          <cell r="C33">
            <v>1</v>
          </cell>
          <cell r="H33">
            <v>1</v>
          </cell>
        </row>
      </sheetData>
      <sheetData sheetId="3">
        <row r="9">
          <cell r="C9">
            <v>146</v>
          </cell>
          <cell r="D9">
            <v>21</v>
          </cell>
          <cell r="E9">
            <v>77</v>
          </cell>
          <cell r="F9">
            <v>16</v>
          </cell>
          <cell r="G9">
            <v>71</v>
          </cell>
        </row>
        <row r="10">
          <cell r="C10">
            <v>13</v>
          </cell>
          <cell r="D10">
            <v>3</v>
          </cell>
          <cell r="E10">
            <v>5</v>
          </cell>
          <cell r="F10">
            <v>1</v>
          </cell>
          <cell r="G10">
            <v>5</v>
          </cell>
        </row>
        <row r="12">
          <cell r="C12">
            <v>56</v>
          </cell>
          <cell r="D12">
            <v>10</v>
          </cell>
          <cell r="E12">
            <v>35</v>
          </cell>
          <cell r="F12">
            <v>6</v>
          </cell>
          <cell r="G12">
            <v>33</v>
          </cell>
        </row>
        <row r="13">
          <cell r="C13">
            <v>34</v>
          </cell>
          <cell r="D13">
            <v>3</v>
          </cell>
          <cell r="E13">
            <v>14</v>
          </cell>
          <cell r="F13">
            <v>4</v>
          </cell>
          <cell r="G13">
            <v>20</v>
          </cell>
        </row>
        <row r="14">
          <cell r="C14">
            <v>24</v>
          </cell>
          <cell r="D14">
            <v>2</v>
          </cell>
          <cell r="E14">
            <v>13</v>
          </cell>
          <cell r="G14">
            <v>7</v>
          </cell>
        </row>
        <row r="15">
          <cell r="C15">
            <v>19</v>
          </cell>
          <cell r="D15">
            <v>3</v>
          </cell>
          <cell r="E15">
            <v>10</v>
          </cell>
          <cell r="F15">
            <v>5</v>
          </cell>
          <cell r="G15">
            <v>6</v>
          </cell>
        </row>
        <row r="16">
          <cell r="C16">
            <v>6</v>
          </cell>
          <cell r="D16">
            <v>5.2</v>
          </cell>
          <cell r="E16">
            <v>5.9</v>
          </cell>
          <cell r="F16">
            <v>7.2</v>
          </cell>
          <cell r="G16">
            <v>5.1</v>
          </cell>
        </row>
      </sheetData>
      <sheetData sheetId="4">
        <row r="6">
          <cell r="C6">
            <v>4</v>
          </cell>
          <cell r="D6">
            <v>4</v>
          </cell>
          <cell r="E6">
            <v>3</v>
          </cell>
        </row>
        <row r="11">
          <cell r="C11">
            <v>142</v>
          </cell>
          <cell r="D11">
            <v>73</v>
          </cell>
          <cell r="E11">
            <v>68</v>
          </cell>
        </row>
        <row r="12">
          <cell r="C12">
            <v>83</v>
          </cell>
          <cell r="D12">
            <v>43</v>
          </cell>
          <cell r="E12">
            <v>42</v>
          </cell>
        </row>
        <row r="13">
          <cell r="C13">
            <v>5</v>
          </cell>
          <cell r="D13">
            <v>4</v>
          </cell>
          <cell r="E13">
            <v>3</v>
          </cell>
        </row>
        <row r="14">
          <cell r="C14">
            <v>34</v>
          </cell>
          <cell r="D14">
            <v>15</v>
          </cell>
          <cell r="E14">
            <v>13</v>
          </cell>
        </row>
        <row r="21">
          <cell r="C21">
            <v>106</v>
          </cell>
          <cell r="D21">
            <v>47</v>
          </cell>
          <cell r="E21">
            <v>55</v>
          </cell>
        </row>
        <row r="22">
          <cell r="C22">
            <v>36</v>
          </cell>
          <cell r="D22">
            <v>26</v>
          </cell>
          <cell r="E22">
            <v>13</v>
          </cell>
        </row>
        <row r="23">
          <cell r="C23">
            <v>6</v>
          </cell>
          <cell r="D23">
            <v>2</v>
          </cell>
          <cell r="E23">
            <v>6</v>
          </cell>
        </row>
        <row r="26">
          <cell r="C26">
            <v>35</v>
          </cell>
          <cell r="D26">
            <v>14</v>
          </cell>
          <cell r="E26">
            <v>21</v>
          </cell>
        </row>
        <row r="27">
          <cell r="C27">
            <v>1</v>
          </cell>
        </row>
        <row r="28">
          <cell r="C28">
            <v>12</v>
          </cell>
          <cell r="D28">
            <v>1</v>
          </cell>
          <cell r="E28">
            <v>4</v>
          </cell>
        </row>
        <row r="29">
          <cell r="C29">
            <v>26</v>
          </cell>
          <cell r="D29">
            <v>16</v>
          </cell>
          <cell r="E29">
            <v>11</v>
          </cell>
        </row>
        <row r="31">
          <cell r="C31">
            <v>10</v>
          </cell>
          <cell r="D31">
            <v>2</v>
          </cell>
          <cell r="E31">
            <v>7</v>
          </cell>
        </row>
        <row r="32">
          <cell r="C32">
            <v>7</v>
          </cell>
          <cell r="D32">
            <v>6</v>
          </cell>
          <cell r="E32">
            <v>1</v>
          </cell>
        </row>
        <row r="33">
          <cell r="C33">
            <v>8</v>
          </cell>
          <cell r="D33">
            <v>4</v>
          </cell>
          <cell r="E33">
            <v>1</v>
          </cell>
        </row>
        <row r="34">
          <cell r="C34">
            <v>11</v>
          </cell>
          <cell r="D34">
            <v>7</v>
          </cell>
          <cell r="E34">
            <v>4</v>
          </cell>
        </row>
        <row r="35">
          <cell r="C35">
            <v>7</v>
          </cell>
          <cell r="D35">
            <v>7</v>
          </cell>
          <cell r="E35">
            <v>3</v>
          </cell>
        </row>
        <row r="36">
          <cell r="C36">
            <v>15</v>
          </cell>
          <cell r="D36">
            <v>12</v>
          </cell>
          <cell r="E36">
            <v>8</v>
          </cell>
        </row>
        <row r="37">
          <cell r="C37">
            <v>4</v>
          </cell>
          <cell r="D37">
            <v>2</v>
          </cell>
          <cell r="E37">
            <v>2</v>
          </cell>
        </row>
      </sheetData>
      <sheetData sheetId="5">
        <row r="7">
          <cell r="C7">
            <v>15</v>
          </cell>
          <cell r="D7">
            <v>69</v>
          </cell>
          <cell r="E7">
            <v>34</v>
          </cell>
          <cell r="F7">
            <v>32</v>
          </cell>
        </row>
        <row r="8">
          <cell r="D8">
            <v>429</v>
          </cell>
          <cell r="E8">
            <v>266</v>
          </cell>
        </row>
        <row r="9">
          <cell r="D9">
            <v>456</v>
          </cell>
          <cell r="E9">
            <v>284</v>
          </cell>
        </row>
        <row r="10">
          <cell r="D10">
            <v>302</v>
          </cell>
          <cell r="E10">
            <v>197</v>
          </cell>
        </row>
        <row r="11">
          <cell r="C11">
            <v>8</v>
          </cell>
          <cell r="D11">
            <v>42</v>
          </cell>
          <cell r="E11">
            <v>16</v>
          </cell>
          <cell r="F11">
            <v>20</v>
          </cell>
        </row>
        <row r="12">
          <cell r="C12">
            <v>3</v>
          </cell>
          <cell r="D12">
            <v>20</v>
          </cell>
          <cell r="E12">
            <v>3</v>
          </cell>
          <cell r="F12">
            <v>1</v>
          </cell>
        </row>
        <row r="13">
          <cell r="C13">
            <v>2</v>
          </cell>
          <cell r="D13">
            <v>3</v>
          </cell>
        </row>
        <row r="14">
          <cell r="C14">
            <v>3</v>
          </cell>
          <cell r="D14">
            <v>19</v>
          </cell>
          <cell r="E14">
            <v>13</v>
          </cell>
          <cell r="F14">
            <v>19</v>
          </cell>
        </row>
        <row r="18">
          <cell r="C18">
            <v>1</v>
          </cell>
          <cell r="D18">
            <v>10</v>
          </cell>
          <cell r="E18">
            <v>5</v>
          </cell>
          <cell r="F18">
            <v>10</v>
          </cell>
        </row>
        <row r="19">
          <cell r="C19">
            <v>1</v>
          </cell>
          <cell r="D19">
            <v>8</v>
          </cell>
          <cell r="E19">
            <v>7</v>
          </cell>
          <cell r="F19">
            <v>8</v>
          </cell>
        </row>
        <row r="20">
          <cell r="C20">
            <v>1</v>
          </cell>
          <cell r="D20">
            <v>1</v>
          </cell>
          <cell r="E20">
            <v>1</v>
          </cell>
          <cell r="F20">
            <v>1</v>
          </cell>
        </row>
        <row r="26">
          <cell r="C26">
            <v>1</v>
          </cell>
          <cell r="D26">
            <v>2</v>
          </cell>
        </row>
        <row r="27">
          <cell r="C27">
            <v>2</v>
          </cell>
          <cell r="D27">
            <v>4</v>
          </cell>
          <cell r="E27">
            <v>3</v>
          </cell>
        </row>
        <row r="28">
          <cell r="C28">
            <v>2</v>
          </cell>
          <cell r="D28">
            <v>17</v>
          </cell>
          <cell r="F28">
            <v>1</v>
          </cell>
        </row>
        <row r="35">
          <cell r="C35">
            <v>11</v>
          </cell>
        </row>
        <row r="36">
          <cell r="C36">
            <v>1</v>
          </cell>
        </row>
        <row r="37">
          <cell r="C37">
            <v>7</v>
          </cell>
        </row>
        <row r="38">
          <cell r="C38">
            <v>11</v>
          </cell>
        </row>
        <row r="39">
          <cell r="C39">
            <v>12</v>
          </cell>
        </row>
      </sheetData>
      <sheetData sheetId="6">
        <row r="6">
          <cell r="C6">
            <v>43</v>
          </cell>
          <cell r="D6">
            <v>25</v>
          </cell>
          <cell r="E6">
            <v>23</v>
          </cell>
        </row>
        <row r="7">
          <cell r="C7">
            <v>13</v>
          </cell>
          <cell r="D7">
            <v>7</v>
          </cell>
          <cell r="E7">
            <v>7</v>
          </cell>
        </row>
        <row r="8">
          <cell r="C8">
            <v>350</v>
          </cell>
          <cell r="D8">
            <v>194</v>
          </cell>
          <cell r="E8">
            <v>165</v>
          </cell>
        </row>
        <row r="9">
          <cell r="C9">
            <v>307</v>
          </cell>
          <cell r="D9">
            <v>169</v>
          </cell>
          <cell r="E9">
            <v>142</v>
          </cell>
        </row>
        <row r="10">
          <cell r="C10">
            <v>101</v>
          </cell>
          <cell r="D10">
            <v>46</v>
          </cell>
          <cell r="E10">
            <v>40</v>
          </cell>
        </row>
        <row r="11">
          <cell r="C11">
            <v>133</v>
          </cell>
          <cell r="D11">
            <v>79</v>
          </cell>
          <cell r="E11">
            <v>65</v>
          </cell>
        </row>
        <row r="12">
          <cell r="C12">
            <v>53</v>
          </cell>
          <cell r="D12">
            <v>39</v>
          </cell>
          <cell r="E12">
            <v>24</v>
          </cell>
        </row>
        <row r="13">
          <cell r="C13">
            <v>19</v>
          </cell>
          <cell r="D13">
            <v>12</v>
          </cell>
          <cell r="E13">
            <v>7</v>
          </cell>
        </row>
        <row r="14">
          <cell r="C14">
            <v>1</v>
          </cell>
        </row>
        <row r="16">
          <cell r="C16">
            <v>73</v>
          </cell>
          <cell r="D16">
            <v>26</v>
          </cell>
          <cell r="E16">
            <v>25</v>
          </cell>
        </row>
        <row r="17">
          <cell r="C17">
            <v>2</v>
          </cell>
          <cell r="E17">
            <v>1</v>
          </cell>
        </row>
        <row r="18">
          <cell r="C18">
            <v>49</v>
          </cell>
          <cell r="D18">
            <v>26</v>
          </cell>
          <cell r="E18">
            <v>33</v>
          </cell>
        </row>
        <row r="20">
          <cell r="C20">
            <v>9</v>
          </cell>
          <cell r="D20">
            <v>6</v>
          </cell>
          <cell r="E20">
            <v>7</v>
          </cell>
        </row>
        <row r="21">
          <cell r="C21">
            <v>25</v>
          </cell>
          <cell r="D21">
            <v>18</v>
          </cell>
          <cell r="E21">
            <v>10</v>
          </cell>
        </row>
        <row r="22">
          <cell r="C22">
            <v>9</v>
          </cell>
          <cell r="D22">
            <v>7</v>
          </cell>
          <cell r="E22">
            <v>4</v>
          </cell>
        </row>
        <row r="23">
          <cell r="C23">
            <v>1</v>
          </cell>
        </row>
        <row r="26">
          <cell r="D26">
            <v>52</v>
          </cell>
        </row>
        <row r="27">
          <cell r="D27">
            <v>23</v>
          </cell>
        </row>
      </sheetData>
      <sheetData sheetId="7">
        <row r="7">
          <cell r="C7">
            <v>36</v>
          </cell>
          <cell r="D7">
            <v>22</v>
          </cell>
          <cell r="E7">
            <v>12</v>
          </cell>
        </row>
        <row r="8">
          <cell r="C8">
            <v>36</v>
          </cell>
          <cell r="D8">
            <v>22</v>
          </cell>
          <cell r="E8">
            <v>12</v>
          </cell>
        </row>
        <row r="9">
          <cell r="C9">
            <v>8</v>
          </cell>
          <cell r="D9">
            <v>5</v>
          </cell>
          <cell r="E9">
            <v>2</v>
          </cell>
        </row>
        <row r="10">
          <cell r="C10">
            <v>6</v>
          </cell>
          <cell r="D10">
            <v>2</v>
          </cell>
          <cell r="E10">
            <v>3</v>
          </cell>
        </row>
        <row r="13">
          <cell r="C13">
            <v>11</v>
          </cell>
          <cell r="D13">
            <v>6</v>
          </cell>
          <cell r="E13">
            <v>1</v>
          </cell>
        </row>
        <row r="15">
          <cell r="C15">
            <v>6</v>
          </cell>
          <cell r="D15">
            <v>4</v>
          </cell>
          <cell r="E15">
            <v>4</v>
          </cell>
        </row>
        <row r="17">
          <cell r="C17">
            <v>1</v>
          </cell>
          <cell r="D17">
            <v>1</v>
          </cell>
        </row>
      </sheetData>
      <sheetData sheetId="8">
        <row r="7">
          <cell r="C7">
            <v>25</v>
          </cell>
          <cell r="D7">
            <v>25</v>
          </cell>
          <cell r="F7">
            <v>26</v>
          </cell>
          <cell r="G7">
            <v>3</v>
          </cell>
          <cell r="H7">
            <v>23</v>
          </cell>
          <cell r="J7">
            <v>15</v>
          </cell>
          <cell r="K7">
            <v>4</v>
          </cell>
        </row>
        <row r="8">
          <cell r="C8">
            <v>24</v>
          </cell>
          <cell r="D8">
            <v>24</v>
          </cell>
          <cell r="F8">
            <v>25</v>
          </cell>
          <cell r="G8">
            <v>3</v>
          </cell>
          <cell r="H8">
            <v>22</v>
          </cell>
          <cell r="J8">
            <v>15</v>
          </cell>
          <cell r="K8">
            <v>4</v>
          </cell>
        </row>
        <row r="10">
          <cell r="C10">
            <v>1</v>
          </cell>
          <cell r="D10">
            <v>1</v>
          </cell>
          <cell r="F10">
            <v>1</v>
          </cell>
          <cell r="H10">
            <v>1</v>
          </cell>
        </row>
        <row r="11">
          <cell r="C11">
            <v>11</v>
          </cell>
          <cell r="D11">
            <v>11</v>
          </cell>
          <cell r="F11">
            <v>9</v>
          </cell>
          <cell r="G11">
            <v>1</v>
          </cell>
          <cell r="H11">
            <v>8</v>
          </cell>
          <cell r="J11">
            <v>5</v>
          </cell>
          <cell r="K11">
            <v>3</v>
          </cell>
        </row>
        <row r="12">
          <cell r="C12">
            <v>13</v>
          </cell>
          <cell r="D12">
            <v>13</v>
          </cell>
          <cell r="F12">
            <v>16</v>
          </cell>
          <cell r="G12">
            <v>2</v>
          </cell>
          <cell r="H12">
            <v>14</v>
          </cell>
          <cell r="J12">
            <v>10</v>
          </cell>
          <cell r="K12">
            <v>1</v>
          </cell>
        </row>
        <row r="14">
          <cell r="C14">
            <v>12</v>
          </cell>
          <cell r="D14">
            <v>12</v>
          </cell>
          <cell r="F14">
            <v>14</v>
          </cell>
          <cell r="G14">
            <v>2</v>
          </cell>
          <cell r="H14">
            <v>12</v>
          </cell>
          <cell r="J14">
            <v>8</v>
          </cell>
          <cell r="K14">
            <v>1</v>
          </cell>
        </row>
        <row r="15">
          <cell r="C15">
            <v>12</v>
          </cell>
          <cell r="D15">
            <v>12</v>
          </cell>
          <cell r="F15">
            <v>11</v>
          </cell>
          <cell r="G15">
            <v>1</v>
          </cell>
          <cell r="H15">
            <v>10</v>
          </cell>
          <cell r="J15">
            <v>7</v>
          </cell>
          <cell r="K15">
            <v>3</v>
          </cell>
        </row>
        <row r="17">
          <cell r="C17">
            <v>6</v>
          </cell>
          <cell r="D17">
            <v>6</v>
          </cell>
          <cell r="F17">
            <v>6</v>
          </cell>
          <cell r="G17">
            <v>2</v>
          </cell>
          <cell r="H17">
            <v>4</v>
          </cell>
          <cell r="J17">
            <v>3</v>
          </cell>
          <cell r="K17">
            <v>1</v>
          </cell>
        </row>
        <row r="18">
          <cell r="C18">
            <v>3</v>
          </cell>
          <cell r="D18">
            <v>3</v>
          </cell>
          <cell r="F18">
            <v>2</v>
          </cell>
          <cell r="G18">
            <v>2</v>
          </cell>
          <cell r="J18">
            <v>1</v>
          </cell>
          <cell r="K18">
            <v>1</v>
          </cell>
        </row>
        <row r="19">
          <cell r="C19">
            <v>1</v>
          </cell>
          <cell r="D19">
            <v>1</v>
          </cell>
          <cell r="F19">
            <v>1</v>
          </cell>
          <cell r="G19">
            <v>1</v>
          </cell>
          <cell r="J19">
            <v>1</v>
          </cell>
        </row>
        <row r="21">
          <cell r="C21">
            <v>7</v>
          </cell>
          <cell r="D21">
            <v>7</v>
          </cell>
          <cell r="F21">
            <v>5</v>
          </cell>
          <cell r="H21">
            <v>5</v>
          </cell>
          <cell r="J21">
            <v>2</v>
          </cell>
          <cell r="K21">
            <v>2</v>
          </cell>
        </row>
        <row r="22">
          <cell r="C22">
            <v>16</v>
          </cell>
          <cell r="D22">
            <v>16</v>
          </cell>
          <cell r="F22">
            <v>17</v>
          </cell>
          <cell r="G22">
            <v>3</v>
          </cell>
          <cell r="H22">
            <v>14</v>
          </cell>
          <cell r="J22">
            <v>12</v>
          </cell>
          <cell r="K22">
            <v>3</v>
          </cell>
        </row>
        <row r="23">
          <cell r="C23">
            <v>1</v>
          </cell>
          <cell r="D23">
            <v>1</v>
          </cell>
        </row>
        <row r="30">
          <cell r="G30">
            <v>24</v>
          </cell>
        </row>
        <row r="32">
          <cell r="G32">
            <v>25</v>
          </cell>
        </row>
        <row r="35">
          <cell r="D35">
            <v>2.3</v>
          </cell>
        </row>
      </sheetData>
      <sheetData sheetId="9">
        <row r="5">
          <cell r="D5">
            <v>23</v>
          </cell>
          <cell r="E5">
            <v>23</v>
          </cell>
          <cell r="F5">
            <v>23</v>
          </cell>
        </row>
        <row r="6">
          <cell r="D6">
            <v>23</v>
          </cell>
          <cell r="E6">
            <v>23</v>
          </cell>
          <cell r="F6">
            <v>23</v>
          </cell>
        </row>
        <row r="7">
          <cell r="D7">
            <v>12</v>
          </cell>
          <cell r="E7">
            <v>12</v>
          </cell>
          <cell r="F7">
            <v>12</v>
          </cell>
        </row>
        <row r="8">
          <cell r="D8">
            <v>11</v>
          </cell>
          <cell r="E8">
            <v>11</v>
          </cell>
          <cell r="F8">
            <v>11</v>
          </cell>
        </row>
        <row r="10">
          <cell r="D10">
            <v>5</v>
          </cell>
          <cell r="E10">
            <v>5</v>
          </cell>
          <cell r="F10">
            <v>5</v>
          </cell>
        </row>
        <row r="11">
          <cell r="D11">
            <v>18</v>
          </cell>
          <cell r="E11">
            <v>18</v>
          </cell>
          <cell r="F11">
            <v>18</v>
          </cell>
        </row>
        <row r="12">
          <cell r="D12">
            <v>3</v>
          </cell>
          <cell r="E12">
            <v>3</v>
          </cell>
          <cell r="F12">
            <v>3</v>
          </cell>
        </row>
        <row r="13">
          <cell r="D13">
            <v>1</v>
          </cell>
          <cell r="E13">
            <v>1</v>
          </cell>
          <cell r="F13">
            <v>1</v>
          </cell>
        </row>
        <row r="14">
          <cell r="D14">
            <v>1</v>
          </cell>
          <cell r="E14">
            <v>1</v>
          </cell>
          <cell r="F14">
            <v>1</v>
          </cell>
        </row>
        <row r="16">
          <cell r="D16">
            <v>19</v>
          </cell>
          <cell r="E16">
            <v>19</v>
          </cell>
          <cell r="F16">
            <v>19</v>
          </cell>
        </row>
        <row r="17">
          <cell r="D17">
            <v>3</v>
          </cell>
          <cell r="E17">
            <v>3</v>
          </cell>
          <cell r="F17">
            <v>3</v>
          </cell>
        </row>
        <row r="19">
          <cell r="B19">
            <v>1.5</v>
          </cell>
        </row>
      </sheetData>
      <sheetData sheetId="10">
        <row r="6">
          <cell r="D6">
            <v>55</v>
          </cell>
          <cell r="E6">
            <v>55</v>
          </cell>
          <cell r="F6">
            <v>55</v>
          </cell>
        </row>
        <row r="7">
          <cell r="D7">
            <v>29</v>
          </cell>
          <cell r="E7">
            <v>29</v>
          </cell>
          <cell r="F7">
            <v>29</v>
          </cell>
        </row>
        <row r="8">
          <cell r="D8">
            <v>26</v>
          </cell>
          <cell r="E8">
            <v>26</v>
          </cell>
          <cell r="F8">
            <v>26</v>
          </cell>
        </row>
        <row r="10">
          <cell r="D10">
            <v>13</v>
          </cell>
          <cell r="E10">
            <v>13</v>
          </cell>
          <cell r="F10">
            <v>13</v>
          </cell>
        </row>
        <row r="11">
          <cell r="D11">
            <v>42</v>
          </cell>
          <cell r="E11">
            <v>42</v>
          </cell>
          <cell r="F11">
            <v>42</v>
          </cell>
        </row>
        <row r="12">
          <cell r="D12">
            <v>55</v>
          </cell>
          <cell r="E12">
            <v>55</v>
          </cell>
          <cell r="F12">
            <v>55</v>
          </cell>
        </row>
        <row r="15">
          <cell r="D15">
            <v>9</v>
          </cell>
          <cell r="E15">
            <v>9</v>
          </cell>
          <cell r="F15">
            <v>9</v>
          </cell>
        </row>
        <row r="17">
          <cell r="C17">
            <v>0.9</v>
          </cell>
        </row>
      </sheetData>
      <sheetData sheetId="11">
        <row r="5">
          <cell r="D5">
            <v>3</v>
          </cell>
          <cell r="E5">
            <v>3</v>
          </cell>
          <cell r="F5">
            <v>3</v>
          </cell>
        </row>
        <row r="6">
          <cell r="D6">
            <v>1</v>
          </cell>
          <cell r="E6">
            <v>1</v>
          </cell>
          <cell r="F6">
            <v>1</v>
          </cell>
        </row>
        <row r="7">
          <cell r="D7">
            <v>2</v>
          </cell>
          <cell r="E7">
            <v>2</v>
          </cell>
          <cell r="F7">
            <v>2</v>
          </cell>
        </row>
        <row r="9">
          <cell r="D9">
            <v>2</v>
          </cell>
          <cell r="E9">
            <v>2</v>
          </cell>
          <cell r="F9">
            <v>2</v>
          </cell>
        </row>
        <row r="10">
          <cell r="D10">
            <v>1</v>
          </cell>
          <cell r="E10">
            <v>1</v>
          </cell>
          <cell r="F10">
            <v>1</v>
          </cell>
        </row>
        <row r="11">
          <cell r="D11">
            <v>2</v>
          </cell>
          <cell r="E11">
            <v>2</v>
          </cell>
          <cell r="F11">
            <v>2</v>
          </cell>
        </row>
        <row r="13">
          <cell r="D13">
            <v>1</v>
          </cell>
          <cell r="E13">
            <v>1</v>
          </cell>
          <cell r="F13">
            <v>1</v>
          </cell>
        </row>
        <row r="18">
          <cell r="D18">
            <v>1</v>
          </cell>
          <cell r="E18">
            <v>1</v>
          </cell>
          <cell r="F18">
            <v>1</v>
          </cell>
        </row>
        <row r="24">
          <cell r="B24">
            <v>1.8</v>
          </cell>
        </row>
      </sheetData>
      <sheetData sheetId="13">
        <row r="6">
          <cell r="C6">
            <v>19</v>
          </cell>
          <cell r="D6">
            <v>14</v>
          </cell>
          <cell r="E6">
            <v>9</v>
          </cell>
        </row>
        <row r="7">
          <cell r="C7">
            <v>29</v>
          </cell>
          <cell r="D7">
            <v>20</v>
          </cell>
          <cell r="E7">
            <v>14</v>
          </cell>
        </row>
        <row r="8">
          <cell r="C8">
            <v>10</v>
          </cell>
          <cell r="D8">
            <v>6</v>
          </cell>
          <cell r="E8">
            <v>5</v>
          </cell>
        </row>
        <row r="9">
          <cell r="C9">
            <v>7</v>
          </cell>
          <cell r="D9">
            <v>5</v>
          </cell>
          <cell r="E9">
            <v>2</v>
          </cell>
        </row>
        <row r="14">
          <cell r="C14">
            <v>4</v>
          </cell>
          <cell r="D14">
            <v>3</v>
          </cell>
          <cell r="E14">
            <v>2</v>
          </cell>
        </row>
        <row r="17">
          <cell r="C17">
            <v>1</v>
          </cell>
          <cell r="D17">
            <v>1</v>
          </cell>
        </row>
      </sheetData>
      <sheetData sheetId="14">
        <row r="7">
          <cell r="C7">
            <v>5</v>
          </cell>
          <cell r="D7">
            <v>2</v>
          </cell>
          <cell r="E7">
            <v>2</v>
          </cell>
        </row>
        <row r="8">
          <cell r="C8">
            <v>5</v>
          </cell>
          <cell r="D8">
            <v>2</v>
          </cell>
          <cell r="E8">
            <v>2</v>
          </cell>
        </row>
        <row r="10">
          <cell r="C10">
            <v>1</v>
          </cell>
          <cell r="D10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дпись"/>
      <sheetName val="опер"/>
      <sheetName val="объяснения"/>
    </sheetNames>
    <sheetDataSet>
      <sheetData sheetId="1">
        <row r="9">
          <cell r="D9">
            <v>97</v>
          </cell>
        </row>
        <row r="25">
          <cell r="D25">
            <v>538</v>
          </cell>
        </row>
        <row r="28">
          <cell r="D28">
            <v>457</v>
          </cell>
        </row>
        <row r="29">
          <cell r="D29">
            <v>289</v>
          </cell>
        </row>
        <row r="36">
          <cell r="D36">
            <v>275</v>
          </cell>
        </row>
        <row r="38">
          <cell r="D38">
            <v>143</v>
          </cell>
        </row>
        <row r="44">
          <cell r="D44">
            <v>326</v>
          </cell>
        </row>
        <row r="46">
          <cell r="D46">
            <v>264</v>
          </cell>
        </row>
        <row r="47">
          <cell r="D47">
            <v>62</v>
          </cell>
        </row>
        <row r="48">
          <cell r="D48">
            <v>79</v>
          </cell>
        </row>
        <row r="49">
          <cell r="D49">
            <v>247</v>
          </cell>
        </row>
        <row r="50">
          <cell r="D50">
            <v>107</v>
          </cell>
        </row>
        <row r="57">
          <cell r="D57">
            <v>0</v>
          </cell>
        </row>
        <row r="58">
          <cell r="D58">
            <v>3</v>
          </cell>
        </row>
        <row r="59">
          <cell r="D59">
            <v>0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4</v>
          </cell>
        </row>
        <row r="65">
          <cell r="D65">
            <v>25</v>
          </cell>
        </row>
        <row r="68">
          <cell r="D68">
            <v>24</v>
          </cell>
        </row>
        <row r="70">
          <cell r="D70">
            <v>26</v>
          </cell>
        </row>
        <row r="73">
          <cell r="D73">
            <v>25</v>
          </cell>
        </row>
        <row r="79">
          <cell r="D79">
            <v>350</v>
          </cell>
        </row>
        <row r="81">
          <cell r="D81">
            <v>23</v>
          </cell>
        </row>
        <row r="82">
          <cell r="D82">
            <v>23</v>
          </cell>
        </row>
        <row r="84">
          <cell r="D84">
            <v>55</v>
          </cell>
        </row>
        <row r="85">
          <cell r="D85">
            <v>23</v>
          </cell>
        </row>
        <row r="86">
          <cell r="D86">
            <v>23</v>
          </cell>
        </row>
        <row r="88">
          <cell r="D88">
            <v>29</v>
          </cell>
        </row>
        <row r="96">
          <cell r="D96">
            <v>226</v>
          </cell>
        </row>
        <row r="109">
          <cell r="C109">
            <v>146</v>
          </cell>
        </row>
        <row r="114">
          <cell r="C114">
            <v>4</v>
          </cell>
        </row>
        <row r="117">
          <cell r="C117">
            <v>4</v>
          </cell>
        </row>
        <row r="118">
          <cell r="C118">
            <v>0</v>
          </cell>
        </row>
        <row r="119">
          <cell r="C119">
            <v>0</v>
          </cell>
        </row>
        <row r="125">
          <cell r="D125">
            <v>5</v>
          </cell>
        </row>
        <row r="126">
          <cell r="D126">
            <v>429</v>
          </cell>
        </row>
        <row r="127">
          <cell r="C127">
            <v>42</v>
          </cell>
        </row>
        <row r="140">
          <cell r="D140">
            <v>36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акансии"/>
    </sheetNames>
    <sheetDataSet>
      <sheetData sheetId="0">
        <row r="52">
          <cell r="E52">
            <v>4</v>
          </cell>
        </row>
        <row r="53">
          <cell r="E53">
            <v>9</v>
          </cell>
        </row>
        <row r="54">
          <cell r="E54">
            <v>38</v>
          </cell>
        </row>
        <row r="55">
          <cell r="E55">
            <v>29</v>
          </cell>
        </row>
        <row r="56">
          <cell r="E56">
            <v>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Q21"/>
  <sheetViews>
    <sheetView tabSelected="1" workbookViewId="0" topLeftCell="A7">
      <selection activeCell="B9" sqref="B9:H9"/>
    </sheetView>
  </sheetViews>
  <sheetFormatPr defaultColWidth="9.00390625" defaultRowHeight="12.75"/>
  <cols>
    <col min="1" max="1" width="12.75390625" style="1" customWidth="1"/>
    <col min="2" max="3" width="22.75390625" style="1" customWidth="1"/>
    <col min="4" max="6" width="11.75390625" style="1" customWidth="1"/>
    <col min="7" max="7" width="10.875" style="1" customWidth="1"/>
    <col min="8" max="14" width="7.75390625" style="1" customWidth="1"/>
    <col min="15" max="15" width="13.75390625" style="1" customWidth="1"/>
    <col min="16" max="16" width="13.75390625" style="0" customWidth="1"/>
  </cols>
  <sheetData>
    <row r="1" ht="4.5" customHeight="1" thickBot="1"/>
    <row r="2" spans="2:43" ht="20.25" customHeight="1" thickBot="1">
      <c r="B2" s="260" t="s">
        <v>41</v>
      </c>
      <c r="C2" s="261"/>
      <c r="D2" s="261"/>
      <c r="E2" s="261"/>
      <c r="F2" s="261"/>
      <c r="G2" s="261"/>
      <c r="H2" s="262"/>
      <c r="I2" s="8"/>
      <c r="J2" s="8"/>
      <c r="K2" s="8"/>
      <c r="L2" s="8"/>
      <c r="M2" s="7"/>
      <c r="N2" s="7"/>
      <c r="O2" s="7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</row>
    <row r="3" spans="12:43" ht="10.5" customHeight="1" thickBot="1">
      <c r="L3" s="2"/>
      <c r="M3" s="2"/>
      <c r="N3" s="2"/>
      <c r="O3" s="2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</row>
    <row r="4" spans="2:43" ht="13.5" thickBot="1">
      <c r="B4" s="257" t="s">
        <v>42</v>
      </c>
      <c r="C4" s="261"/>
      <c r="D4" s="261"/>
      <c r="E4" s="261"/>
      <c r="F4" s="261"/>
      <c r="G4" s="261"/>
      <c r="H4" s="262"/>
      <c r="I4" s="8"/>
      <c r="J4" s="8"/>
      <c r="K4" s="8"/>
      <c r="L4" s="8"/>
      <c r="M4" s="7"/>
      <c r="N4" s="7"/>
      <c r="O4" s="7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</row>
    <row r="5" spans="2:43" ht="10.5" customHeight="1" thickBot="1">
      <c r="B5" s="2"/>
      <c r="L5" s="2"/>
      <c r="M5" s="2"/>
      <c r="N5" s="2"/>
      <c r="O5" s="2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</row>
    <row r="6" spans="2:43" ht="50.25" customHeight="1" thickBot="1">
      <c r="B6" s="242" t="s">
        <v>35</v>
      </c>
      <c r="C6" s="243"/>
      <c r="D6" s="243"/>
      <c r="E6" s="243"/>
      <c r="F6" s="243"/>
      <c r="G6" s="243"/>
      <c r="H6" s="244"/>
      <c r="I6" s="25"/>
      <c r="J6" s="25"/>
      <c r="K6" s="25"/>
      <c r="L6" s="25"/>
      <c r="M6" s="25"/>
      <c r="N6" s="25"/>
      <c r="O6" s="25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</row>
    <row r="7" spans="12:43" ht="14.25" customHeight="1" thickBot="1">
      <c r="L7" s="2"/>
      <c r="M7" s="2"/>
      <c r="N7" s="2"/>
      <c r="O7" s="2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</row>
    <row r="8" spans="2:43" ht="31.5" customHeight="1">
      <c r="B8" s="266" t="s">
        <v>34</v>
      </c>
      <c r="C8" s="267"/>
      <c r="D8" s="267"/>
      <c r="E8" s="267"/>
      <c r="F8" s="267"/>
      <c r="G8" s="267"/>
      <c r="H8" s="268"/>
      <c r="I8" s="26"/>
      <c r="J8" s="26"/>
      <c r="K8" s="26"/>
      <c r="L8" s="26"/>
      <c r="M8" s="26"/>
      <c r="N8" s="26"/>
      <c r="O8" s="2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</row>
    <row r="9" spans="2:43" ht="12.75">
      <c r="B9" s="269" t="s">
        <v>383</v>
      </c>
      <c r="C9" s="270"/>
      <c r="D9" s="270"/>
      <c r="E9" s="270"/>
      <c r="F9" s="270"/>
      <c r="G9" s="270"/>
      <c r="H9" s="271"/>
      <c r="I9" s="27"/>
      <c r="J9" s="27"/>
      <c r="K9" s="27"/>
      <c r="L9" s="27"/>
      <c r="M9" s="27"/>
      <c r="N9" s="27"/>
      <c r="O9" s="2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</row>
    <row r="10" spans="2:43" ht="13.5" customHeight="1" thickBot="1">
      <c r="B10" s="272" t="s">
        <v>86</v>
      </c>
      <c r="C10" s="273"/>
      <c r="D10" s="273"/>
      <c r="E10" s="273"/>
      <c r="F10" s="273"/>
      <c r="G10" s="273"/>
      <c r="H10" s="274"/>
      <c r="I10" s="27"/>
      <c r="J10" s="27"/>
      <c r="K10" s="27"/>
      <c r="L10" s="27"/>
      <c r="M10" s="27"/>
      <c r="N10" s="27"/>
      <c r="O10" s="2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</row>
    <row r="11" spans="3:43" ht="15" customHeight="1" thickBot="1">
      <c r="C11" s="2"/>
      <c r="D11" s="2"/>
      <c r="E11" s="2"/>
      <c r="L11" s="2"/>
      <c r="M11" s="2"/>
      <c r="N11" s="2"/>
      <c r="O11" s="2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</row>
    <row r="12" spans="1:43" ht="31.5" customHeight="1" thickBot="1">
      <c r="A12" s="250" t="s">
        <v>43</v>
      </c>
      <c r="B12" s="251"/>
      <c r="C12" s="251"/>
      <c r="D12" s="252"/>
      <c r="E12" s="250" t="s">
        <v>44</v>
      </c>
      <c r="F12" s="253"/>
      <c r="G12" s="28"/>
      <c r="H12" s="247" t="s">
        <v>38</v>
      </c>
      <c r="I12" s="248"/>
      <c r="J12" s="236"/>
      <c r="K12" s="29"/>
      <c r="L12" s="30"/>
      <c r="M12" s="31"/>
      <c r="N12" s="2"/>
      <c r="O12" s="30"/>
      <c r="P12" s="31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</row>
    <row r="13" spans="1:43" s="22" customFormat="1" ht="123.75" customHeight="1">
      <c r="A13" s="254" t="s">
        <v>36</v>
      </c>
      <c r="B13" s="255"/>
      <c r="C13" s="255"/>
      <c r="D13" s="256"/>
      <c r="E13" s="263" t="s">
        <v>37</v>
      </c>
      <c r="F13" s="249"/>
      <c r="G13" s="23"/>
      <c r="H13" s="237" t="s">
        <v>15</v>
      </c>
      <c r="I13" s="238"/>
      <c r="J13" s="239"/>
      <c r="K13" s="39"/>
      <c r="L13" s="39"/>
      <c r="M13" s="39"/>
      <c r="N13" s="14"/>
      <c r="O13" s="39"/>
      <c r="P13" s="40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</row>
    <row r="14" spans="1:43" ht="18.75" customHeight="1">
      <c r="A14" s="2"/>
      <c r="B14" s="2"/>
      <c r="C14" s="2"/>
      <c r="D14" s="2"/>
      <c r="E14" s="2"/>
      <c r="J14" s="2"/>
      <c r="K14" s="2"/>
      <c r="L14" s="2"/>
      <c r="M14" s="2"/>
      <c r="N14" s="2"/>
      <c r="O14" s="2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</row>
    <row r="15" spans="1:43" ht="20.25" customHeight="1">
      <c r="A15" s="259" t="s">
        <v>381</v>
      </c>
      <c r="B15" s="259"/>
      <c r="C15" s="259"/>
      <c r="D15" s="259"/>
      <c r="E15" s="259"/>
      <c r="F15" s="259"/>
      <c r="G15" s="259"/>
      <c r="H15" s="259"/>
      <c r="I15" s="259"/>
      <c r="J15" s="259"/>
      <c r="K15" s="25"/>
      <c r="L15" s="25"/>
      <c r="M15" s="25"/>
      <c r="N15" s="25"/>
      <c r="O15" s="25"/>
      <c r="P15" s="25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</row>
    <row r="16" spans="1:43" ht="21.75" customHeight="1">
      <c r="A16" s="265" t="s">
        <v>382</v>
      </c>
      <c r="B16" s="265"/>
      <c r="C16" s="265"/>
      <c r="D16" s="265"/>
      <c r="E16" s="265"/>
      <c r="F16" s="265"/>
      <c r="G16" s="265"/>
      <c r="H16" s="265"/>
      <c r="I16" s="265"/>
      <c r="J16" s="265"/>
      <c r="K16" s="25"/>
      <c r="L16" s="25"/>
      <c r="M16" s="32"/>
      <c r="N16" s="33"/>
      <c r="O16" s="33"/>
      <c r="P16" s="3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</row>
    <row r="17" spans="1:43" ht="20.25" customHeight="1">
      <c r="A17" s="264" t="s">
        <v>45</v>
      </c>
      <c r="B17" s="258" t="s">
        <v>46</v>
      </c>
      <c r="C17" s="258"/>
      <c r="D17" s="258"/>
      <c r="E17" s="258"/>
      <c r="F17" s="258"/>
      <c r="G17" s="258"/>
      <c r="H17" s="258"/>
      <c r="I17" s="258"/>
      <c r="J17" s="258"/>
      <c r="K17" s="34"/>
      <c r="L17" s="34"/>
      <c r="M17" s="35"/>
      <c r="N17" s="35"/>
      <c r="O17" s="35"/>
      <c r="P17" s="35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</row>
    <row r="18" spans="1:43" ht="48" customHeight="1">
      <c r="A18" s="264"/>
      <c r="B18" s="12" t="s">
        <v>136</v>
      </c>
      <c r="C18" s="12" t="s">
        <v>137</v>
      </c>
      <c r="D18" s="275" t="s">
        <v>39</v>
      </c>
      <c r="E18" s="241"/>
      <c r="F18" s="275" t="s">
        <v>138</v>
      </c>
      <c r="G18" s="275"/>
      <c r="H18" s="276"/>
      <c r="I18" s="276"/>
      <c r="J18" s="276"/>
      <c r="K18" s="25"/>
      <c r="L18" s="25"/>
      <c r="M18" s="32"/>
      <c r="N18" s="36"/>
      <c r="O18" s="36"/>
      <c r="P18" s="36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</row>
    <row r="19" spans="1:43" ht="12.75">
      <c r="A19" s="5">
        <v>1</v>
      </c>
      <c r="B19" s="5">
        <v>2</v>
      </c>
      <c r="C19" s="5">
        <v>3</v>
      </c>
      <c r="D19" s="245">
        <v>4</v>
      </c>
      <c r="E19" s="246"/>
      <c r="F19" s="245">
        <v>5</v>
      </c>
      <c r="G19" s="246"/>
      <c r="H19" s="245">
        <v>6</v>
      </c>
      <c r="I19" s="240"/>
      <c r="J19" s="240"/>
      <c r="K19" s="25"/>
      <c r="L19" s="25"/>
      <c r="M19" s="25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</row>
    <row r="20" spans="1:43" ht="12.75">
      <c r="A20" s="6" t="s">
        <v>40</v>
      </c>
      <c r="B20" s="5">
        <v>25779042</v>
      </c>
      <c r="C20" s="5">
        <v>66203501000</v>
      </c>
      <c r="D20" s="245">
        <v>23900</v>
      </c>
      <c r="E20" s="245"/>
      <c r="F20" s="245">
        <v>13</v>
      </c>
      <c r="G20" s="245"/>
      <c r="H20" s="245"/>
      <c r="I20" s="240"/>
      <c r="J20" s="240"/>
      <c r="K20" s="25"/>
      <c r="L20" s="25"/>
      <c r="M20" s="25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</row>
    <row r="21" spans="1:43" ht="12.75">
      <c r="A21" s="2"/>
      <c r="H21" s="2"/>
      <c r="I21" s="2"/>
      <c r="J21" s="2"/>
      <c r="K21" s="2"/>
      <c r="L21" s="2"/>
      <c r="M21" s="2"/>
      <c r="N21" s="2"/>
      <c r="O21" s="2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</row>
  </sheetData>
  <sheetProtection/>
  <mergeCells count="25">
    <mergeCell ref="D19:E19"/>
    <mergeCell ref="D20:E20"/>
    <mergeCell ref="H12:J12"/>
    <mergeCell ref="H13:J13"/>
    <mergeCell ref="F20:G20"/>
    <mergeCell ref="H20:J20"/>
    <mergeCell ref="D18:E18"/>
    <mergeCell ref="F19:G19"/>
    <mergeCell ref="H19:J19"/>
    <mergeCell ref="H18:J18"/>
    <mergeCell ref="B2:H2"/>
    <mergeCell ref="E13:F13"/>
    <mergeCell ref="A12:D12"/>
    <mergeCell ref="E12:F12"/>
    <mergeCell ref="A13:D13"/>
    <mergeCell ref="B4:H4"/>
    <mergeCell ref="B6:H6"/>
    <mergeCell ref="A17:A18"/>
    <mergeCell ref="A16:J16"/>
    <mergeCell ref="B8:H8"/>
    <mergeCell ref="B9:H9"/>
    <mergeCell ref="B10:H10"/>
    <mergeCell ref="F18:G18"/>
    <mergeCell ref="B17:J17"/>
    <mergeCell ref="A15:J15"/>
  </mergeCells>
  <printOptions/>
  <pageMargins left="0.984251968503937" right="0.3937007874015748" top="0.35433070866141736" bottom="0.35433070866141736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AA24"/>
  <sheetViews>
    <sheetView view="pageBreakPreview" zoomScaleSheetLayoutView="100" workbookViewId="0" topLeftCell="A1">
      <selection activeCell="E18" sqref="E18"/>
    </sheetView>
  </sheetViews>
  <sheetFormatPr defaultColWidth="9.00390625" defaultRowHeight="12.75"/>
  <cols>
    <col min="1" max="1" width="47.25390625" style="100" customWidth="1"/>
    <col min="2" max="2" width="6.75390625" style="100" customWidth="1"/>
    <col min="3" max="3" width="14.625" style="100" customWidth="1"/>
    <col min="4" max="4" width="14.25390625" style="100" customWidth="1"/>
    <col min="5" max="5" width="13.25390625" style="100" customWidth="1"/>
    <col min="6" max="6" width="14.375" style="100" customWidth="1"/>
    <col min="7" max="7" width="14.875" style="100" customWidth="1"/>
    <col min="8" max="8" width="7.375" style="100" customWidth="1"/>
    <col min="9" max="16384" width="9.125" style="100" customWidth="1"/>
  </cols>
  <sheetData>
    <row r="1" spans="1:8" s="131" customFormat="1" ht="20.25" customHeight="1">
      <c r="A1" s="376" t="s">
        <v>323</v>
      </c>
      <c r="B1" s="313"/>
      <c r="C1" s="313"/>
      <c r="D1" s="313"/>
      <c r="E1" s="313"/>
      <c r="F1" s="313"/>
      <c r="G1" s="313"/>
      <c r="H1" s="128"/>
    </row>
    <row r="2" spans="1:8" s="131" customFormat="1" ht="15" customHeight="1">
      <c r="A2" s="199"/>
      <c r="B2" s="128"/>
      <c r="C2" s="377" t="s">
        <v>324</v>
      </c>
      <c r="D2" s="377"/>
      <c r="E2" s="377"/>
      <c r="F2" s="377"/>
      <c r="G2" s="377"/>
      <c r="H2" s="387" t="s">
        <v>322</v>
      </c>
    </row>
    <row r="3" spans="1:13" ht="66.75" customHeight="1">
      <c r="A3" s="78"/>
      <c r="B3" s="78"/>
      <c r="C3" s="78" t="s">
        <v>285</v>
      </c>
      <c r="D3" s="78" t="s">
        <v>325</v>
      </c>
      <c r="E3" s="78" t="s">
        <v>128</v>
      </c>
      <c r="F3" s="78" t="s">
        <v>326</v>
      </c>
      <c r="G3" s="78" t="s">
        <v>327</v>
      </c>
      <c r="H3" s="387"/>
      <c r="I3" s="93"/>
      <c r="J3" s="93"/>
      <c r="K3" s="93"/>
      <c r="L3" s="93"/>
      <c r="M3" s="93"/>
    </row>
    <row r="4" spans="1:11" ht="12.75">
      <c r="A4" s="98" t="s">
        <v>50</v>
      </c>
      <c r="B4" s="98" t="s">
        <v>49</v>
      </c>
      <c r="C4" s="98">
        <v>1</v>
      </c>
      <c r="D4" s="98">
        <v>2</v>
      </c>
      <c r="E4" s="98">
        <v>3</v>
      </c>
      <c r="F4" s="98">
        <v>4</v>
      </c>
      <c r="G4" s="98">
        <v>5</v>
      </c>
      <c r="H4" s="387"/>
      <c r="I4" s="343" t="s">
        <v>331</v>
      </c>
      <c r="J4" s="343"/>
      <c r="K4" s="343"/>
    </row>
    <row r="5" spans="1:13" ht="15" customHeight="1">
      <c r="A5" s="70" t="s">
        <v>51</v>
      </c>
      <c r="B5" s="115" t="s">
        <v>52</v>
      </c>
      <c r="C5" s="98">
        <f>SUM([1]!CR9_01_01)</f>
        <v>0</v>
      </c>
      <c r="D5" s="55">
        <f>SUM([1]!CR9_01_02)</f>
        <v>23</v>
      </c>
      <c r="E5" s="213">
        <f>SUM([1]!CR9_01_03)</f>
        <v>23</v>
      </c>
      <c r="F5" s="213">
        <f>SUM([1]!CR9_01_04)</f>
        <v>23</v>
      </c>
      <c r="G5" s="213">
        <f>SUM([1]!CR9_01_05)</f>
        <v>0</v>
      </c>
      <c r="H5" s="201">
        <f>(C5+E5)-D5</f>
        <v>0</v>
      </c>
      <c r="I5" s="214">
        <f>SUM('[2]опер'!$D$81-D5)</f>
        <v>0</v>
      </c>
      <c r="J5" s="214">
        <f>SUM('[2]опер'!$D$85-F5)</f>
        <v>0</v>
      </c>
      <c r="K5" s="214">
        <f>SUM('[2]опер'!$C$118-G5)</f>
        <v>0</v>
      </c>
      <c r="L5" s="93"/>
      <c r="M5" s="93"/>
    </row>
    <row r="6" spans="1:13" ht="24" customHeight="1">
      <c r="A6" s="70" t="s">
        <v>328</v>
      </c>
      <c r="B6" s="115" t="s">
        <v>53</v>
      </c>
      <c r="C6" s="55">
        <f>SUM([1]!CR9_02_01)</f>
        <v>0</v>
      </c>
      <c r="D6" s="55">
        <f>SUM([1]!CR9_02_02)</f>
        <v>23</v>
      </c>
      <c r="E6" s="55">
        <f>SUM([1]!CR9_02_03)</f>
        <v>23</v>
      </c>
      <c r="F6" s="55">
        <f>SUM([1]!CR9_02_04)</f>
        <v>23</v>
      </c>
      <c r="G6" s="55">
        <f>SUM([1]!CR9_02_05)</f>
        <v>0</v>
      </c>
      <c r="H6" s="201">
        <f aca="true" t="shared" si="0" ref="H6:H17">(C6+E6)-D6</f>
        <v>0</v>
      </c>
      <c r="I6" s="214">
        <f>SUM('[2]опер'!$D$82-D6)</f>
        <v>0</v>
      </c>
      <c r="J6" s="214">
        <f>SUM('[2]опер'!$D$86-F6)</f>
        <v>0</v>
      </c>
      <c r="K6" s="214">
        <f>SUM('[2]опер'!$C$119-G6)</f>
        <v>0</v>
      </c>
      <c r="L6" s="388"/>
      <c r="M6" s="388"/>
    </row>
    <row r="7" spans="1:13" ht="24" customHeight="1">
      <c r="A7" s="79" t="s">
        <v>329</v>
      </c>
      <c r="B7" s="115" t="s">
        <v>54</v>
      </c>
      <c r="C7" s="55">
        <f>SUM([1]!CR9_03_01)</f>
        <v>0</v>
      </c>
      <c r="D7" s="55">
        <f>SUM([1]!CR9_03_02)</f>
        <v>12</v>
      </c>
      <c r="E7" s="55">
        <f>SUM([1]!CR9_03_03)</f>
        <v>12</v>
      </c>
      <c r="F7" s="55">
        <f>SUM([1]!CR9_03_04)</f>
        <v>12</v>
      </c>
      <c r="G7" s="55">
        <f>SUM([1]!CR9_03_05)</f>
        <v>0</v>
      </c>
      <c r="H7" s="201">
        <f t="shared" si="0"/>
        <v>0</v>
      </c>
      <c r="I7" s="386"/>
      <c r="J7" s="386"/>
      <c r="K7" s="386"/>
      <c r="L7" s="386"/>
      <c r="M7" s="386"/>
    </row>
    <row r="8" spans="1:13" ht="15" customHeight="1">
      <c r="A8" s="216" t="s">
        <v>186</v>
      </c>
      <c r="B8" s="115" t="s">
        <v>55</v>
      </c>
      <c r="C8" s="138">
        <f>SUM(C5-C7)</f>
        <v>0</v>
      </c>
      <c r="D8" s="138">
        <f>SUM(D5-D7)</f>
        <v>11</v>
      </c>
      <c r="E8" s="138">
        <f>SUM(E5-E7)</f>
        <v>11</v>
      </c>
      <c r="F8" s="138">
        <f>SUM(F5-F7)</f>
        <v>11</v>
      </c>
      <c r="G8" s="138">
        <f>SUM(G5-G7)</f>
        <v>0</v>
      </c>
      <c r="H8" s="201">
        <f t="shared" si="0"/>
        <v>0</v>
      </c>
      <c r="I8" s="184">
        <f>SUM([1]!CR9_04_01-CR9_03_01)</f>
        <v>0</v>
      </c>
      <c r="J8" s="184">
        <f>SUM([1]!CR9_04_02-CR9_03_02)</f>
        <v>0</v>
      </c>
      <c r="K8" s="184">
        <f>SUM([1]!CR9_04_03-CR9_03_03)</f>
        <v>0</v>
      </c>
      <c r="L8" s="184">
        <f>SUM([1]!CR9_04_04-CR9_03_04)</f>
        <v>0</v>
      </c>
      <c r="M8" s="184">
        <f>SUM([1]!CR9_04_05-G8)</f>
        <v>0</v>
      </c>
    </row>
    <row r="9" spans="1:13" ht="24" customHeight="1">
      <c r="A9" s="216" t="s">
        <v>330</v>
      </c>
      <c r="B9" s="115" t="s">
        <v>56</v>
      </c>
      <c r="C9" s="55">
        <f>SUM([1]!CR9_05_01)</f>
        <v>0</v>
      </c>
      <c r="D9" s="55">
        <f>SUM([1]!CR9_05_02)</f>
        <v>0</v>
      </c>
      <c r="E9" s="55">
        <f>SUM([1]!CR9_05_03)</f>
        <v>0</v>
      </c>
      <c r="F9" s="55">
        <f>SUM([1]!CR9_05_04)</f>
        <v>0</v>
      </c>
      <c r="G9" s="55">
        <f>SUM([1]!CR9_05_05)</f>
        <v>0</v>
      </c>
      <c r="H9" s="201">
        <f t="shared" si="0"/>
        <v>0</v>
      </c>
      <c r="I9" s="217"/>
      <c r="J9" s="36"/>
      <c r="K9" s="202"/>
      <c r="L9" s="36"/>
      <c r="M9" s="36"/>
    </row>
    <row r="10" spans="1:13" ht="24" customHeight="1">
      <c r="A10" s="79" t="s">
        <v>332</v>
      </c>
      <c r="B10" s="115" t="s">
        <v>57</v>
      </c>
      <c r="C10" s="55">
        <f>SUM([1]!CR9_06_01)</f>
        <v>0</v>
      </c>
      <c r="D10" s="55">
        <f>SUM([1]!CR9_06_02)</f>
        <v>5</v>
      </c>
      <c r="E10" s="55">
        <f>SUM([1]!CR9_06_03)</f>
        <v>5</v>
      </c>
      <c r="F10" s="55">
        <f>SUM([1]!CR9_06_04)</f>
        <v>5</v>
      </c>
      <c r="G10" s="55">
        <f>SUM([1]!CR9_06_05)</f>
        <v>0</v>
      </c>
      <c r="H10" s="201">
        <f t="shared" si="0"/>
        <v>0</v>
      </c>
      <c r="I10" s="185"/>
      <c r="J10" s="185"/>
      <c r="K10" s="185"/>
      <c r="L10" s="185"/>
      <c r="M10" s="185"/>
    </row>
    <row r="11" spans="1:13" ht="15" customHeight="1">
      <c r="A11" s="125" t="s">
        <v>90</v>
      </c>
      <c r="B11" s="115" t="s">
        <v>58</v>
      </c>
      <c r="C11" s="138">
        <f>SUM(C5-C10)</f>
        <v>0</v>
      </c>
      <c r="D11" s="138">
        <f>SUM(D5-D10)</f>
        <v>18</v>
      </c>
      <c r="E11" s="138">
        <f>SUM(E5-E10)</f>
        <v>18</v>
      </c>
      <c r="F11" s="138">
        <f>SUM(F5-F10)</f>
        <v>18</v>
      </c>
      <c r="G11" s="138">
        <f>SUM(G5-G10)</f>
        <v>0</v>
      </c>
      <c r="H11" s="201">
        <f t="shared" si="0"/>
        <v>0</v>
      </c>
      <c r="I11" s="184">
        <f>SUM([1]!CR9_07_01)-C11</f>
        <v>0</v>
      </c>
      <c r="J11" s="184">
        <f>SUM([1]!CR9_07_02)-D11</f>
        <v>0</v>
      </c>
      <c r="K11" s="184">
        <f>SUM([1]!CR9_07_03)-E11</f>
        <v>0</v>
      </c>
      <c r="L11" s="184">
        <f>SUM([1]!CR9_07_04)-F11</f>
        <v>0</v>
      </c>
      <c r="M11" s="184">
        <f>SUM([1]!CR9_07_05)-G11</f>
        <v>0</v>
      </c>
    </row>
    <row r="12" spans="1:8" ht="37.5" customHeight="1">
      <c r="A12" s="79" t="s">
        <v>333</v>
      </c>
      <c r="B12" s="115" t="s">
        <v>59</v>
      </c>
      <c r="C12" s="55">
        <f>SUM([1]!CR9_08_01)</f>
        <v>0</v>
      </c>
      <c r="D12" s="55">
        <f>SUM([1]!CR9_08_02)</f>
        <v>3</v>
      </c>
      <c r="E12" s="55">
        <f>SUM([1]!CR9_08_03)</f>
        <v>3</v>
      </c>
      <c r="F12" s="55">
        <f>SUM([1]!CR9_08_04)</f>
        <v>3</v>
      </c>
      <c r="G12" s="55">
        <f>SUM([1]!CR9_08_05)</f>
        <v>0</v>
      </c>
      <c r="H12" s="201">
        <f t="shared" si="0"/>
        <v>0</v>
      </c>
    </row>
    <row r="13" spans="1:27" s="112" customFormat="1" ht="15" customHeight="1">
      <c r="A13" s="125" t="s">
        <v>209</v>
      </c>
      <c r="B13" s="115" t="s">
        <v>60</v>
      </c>
      <c r="C13" s="55">
        <f>SUM([1]!CR9_09_01)</f>
        <v>0</v>
      </c>
      <c r="D13" s="55">
        <f>SUM([1]!CR9_09_02)</f>
        <v>1</v>
      </c>
      <c r="E13" s="55">
        <f>SUM([1]!CR9_09_03)</f>
        <v>1</v>
      </c>
      <c r="F13" s="55">
        <f>SUM([1]!CR9_09_04)</f>
        <v>1</v>
      </c>
      <c r="G13" s="55">
        <f>SUM([1]!CR9_09_05)</f>
        <v>0</v>
      </c>
      <c r="H13" s="201">
        <f t="shared" si="0"/>
        <v>0</v>
      </c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</row>
    <row r="14" spans="1:8" s="36" customFormat="1" ht="15" customHeight="1">
      <c r="A14" s="125" t="s">
        <v>234</v>
      </c>
      <c r="B14" s="115" t="s">
        <v>61</v>
      </c>
      <c r="C14" s="55">
        <f>SUM([1]!CR9_10_01)</f>
        <v>0</v>
      </c>
      <c r="D14" s="55">
        <f>SUM([1]!CR9_10_02)</f>
        <v>1</v>
      </c>
      <c r="E14" s="55">
        <f>SUM([1]!CR9_10_03)</f>
        <v>1</v>
      </c>
      <c r="F14" s="55">
        <f>SUM([1]!CR9_10_04)</f>
        <v>1</v>
      </c>
      <c r="G14" s="55">
        <f>SUM([1]!CR9_10_05)</f>
        <v>0</v>
      </c>
      <c r="H14" s="201">
        <f t="shared" si="0"/>
        <v>0</v>
      </c>
    </row>
    <row r="15" spans="1:8" s="36" customFormat="1" ht="15" customHeight="1">
      <c r="A15" s="125" t="s">
        <v>203</v>
      </c>
      <c r="B15" s="115" t="s">
        <v>62</v>
      </c>
      <c r="C15" s="55">
        <f>SUM([1]!CR9_11_01)</f>
        <v>0</v>
      </c>
      <c r="D15" s="55">
        <f>SUM([1]!CR9_11_02)</f>
        <v>0</v>
      </c>
      <c r="E15" s="55">
        <f>SUM([1]!CR9_11_03)</f>
        <v>0</v>
      </c>
      <c r="F15" s="55">
        <f>SUM([1]!CR9_11_04)</f>
        <v>0</v>
      </c>
      <c r="G15" s="55">
        <f>SUM([1]!CR9_11_05)</f>
        <v>0</v>
      </c>
      <c r="H15" s="201">
        <f t="shared" si="0"/>
        <v>0</v>
      </c>
    </row>
    <row r="16" spans="1:9" s="36" customFormat="1" ht="36.75" customHeight="1">
      <c r="A16" s="79" t="s">
        <v>334</v>
      </c>
      <c r="B16" s="115" t="s">
        <v>63</v>
      </c>
      <c r="C16" s="55">
        <f>SUM([1]!CR9_12_01)</f>
        <v>0</v>
      </c>
      <c r="D16" s="55">
        <f>SUM([1]!CR9_12_02)</f>
        <v>19</v>
      </c>
      <c r="E16" s="55">
        <f>SUM([1]!CR9_12_03)</f>
        <v>19</v>
      </c>
      <c r="F16" s="55">
        <f>SUM([1]!CR9_12_04)</f>
        <v>19</v>
      </c>
      <c r="G16" s="55">
        <f>SUM([1]!CR9_12_05)</f>
        <v>0</v>
      </c>
      <c r="H16" s="201">
        <f t="shared" si="0"/>
        <v>0</v>
      </c>
      <c r="I16" s="218">
        <f>SUM('[2]опер'!$D$81-'[2]опер'!$D$63)-D16</f>
        <v>0</v>
      </c>
    </row>
    <row r="17" spans="1:27" ht="24" customHeight="1">
      <c r="A17" s="162" t="s">
        <v>165</v>
      </c>
      <c r="B17" s="115" t="s">
        <v>64</v>
      </c>
      <c r="C17" s="55">
        <f>SUM([1]!CR9_13_01)</f>
        <v>0</v>
      </c>
      <c r="D17" s="55">
        <f>SUM([1]!CR9_13_02)</f>
        <v>3</v>
      </c>
      <c r="E17" s="55">
        <f>SUM([1]!CR9_13_03)</f>
        <v>3</v>
      </c>
      <c r="F17" s="55">
        <f>SUM([1]!CR9_13_04)</f>
        <v>3</v>
      </c>
      <c r="G17" s="55">
        <f>SUM([1]!CR9_13_05)</f>
        <v>0</v>
      </c>
      <c r="H17" s="201">
        <f t="shared" si="0"/>
        <v>0</v>
      </c>
      <c r="I17" s="215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</row>
    <row r="18" spans="1:9" ht="24" customHeight="1">
      <c r="A18" s="382" t="s">
        <v>335</v>
      </c>
      <c r="B18" s="366"/>
      <c r="C18" s="366"/>
      <c r="D18" s="366"/>
      <c r="E18" s="208">
        <f>SUM([1]!CR9_14_01)</f>
        <v>1.5</v>
      </c>
      <c r="F18" s="132" t="s">
        <v>131</v>
      </c>
      <c r="G18" s="132"/>
      <c r="H18" s="132"/>
      <c r="I18" s="110"/>
    </row>
    <row r="19" spans="1:8" ht="15" customHeight="1">
      <c r="A19" s="76"/>
      <c r="B19" s="189"/>
      <c r="C19" s="76"/>
      <c r="D19" s="132"/>
      <c r="E19" s="132"/>
      <c r="F19" s="132"/>
      <c r="G19" s="132"/>
      <c r="H19" s="132"/>
    </row>
    <row r="20" spans="1:8" ht="12.75">
      <c r="A20" s="132"/>
      <c r="B20" s="76"/>
      <c r="C20" s="132"/>
      <c r="D20" s="132"/>
      <c r="E20" s="132"/>
      <c r="F20" s="76"/>
      <c r="G20" s="76"/>
      <c r="H20" s="76"/>
    </row>
    <row r="21" spans="1:8" ht="12.75">
      <c r="A21" s="132"/>
      <c r="B21" s="132"/>
      <c r="C21" s="132"/>
      <c r="D21" s="132"/>
      <c r="E21" s="132"/>
      <c r="F21" s="132"/>
      <c r="G21" s="132"/>
      <c r="H21" s="132"/>
    </row>
    <row r="22" spans="1:8" ht="12.75">
      <c r="A22" s="132"/>
      <c r="B22" s="132"/>
      <c r="C22" s="132"/>
      <c r="D22" s="132"/>
      <c r="E22" s="132"/>
      <c r="F22" s="132"/>
      <c r="G22" s="132"/>
      <c r="H22" s="132"/>
    </row>
    <row r="23" spans="1:8" ht="12.75">
      <c r="A23" s="132"/>
      <c r="B23" s="132"/>
      <c r="C23" s="132"/>
      <c r="D23" s="132"/>
      <c r="E23" s="132"/>
      <c r="F23" s="132"/>
      <c r="G23" s="132"/>
      <c r="H23" s="132"/>
    </row>
    <row r="24" spans="1:8" ht="12.75">
      <c r="A24" s="132"/>
      <c r="B24" s="132"/>
      <c r="C24" s="132"/>
      <c r="D24" s="132"/>
      <c r="E24" s="132"/>
      <c r="F24" s="132"/>
      <c r="G24" s="132"/>
      <c r="H24" s="132"/>
    </row>
  </sheetData>
  <sheetProtection password="CEC1" sheet="1" objects="1" scenarios="1"/>
  <mergeCells count="7">
    <mergeCell ref="A18:D18"/>
    <mergeCell ref="I7:M7"/>
    <mergeCell ref="A1:G1"/>
    <mergeCell ref="C2:G2"/>
    <mergeCell ref="H2:H4"/>
    <mergeCell ref="I4:K4"/>
    <mergeCell ref="L6:M6"/>
  </mergeCells>
  <printOptions/>
  <pageMargins left="0.9" right="0.3937007874015748" top="0.5905511811023623" bottom="0.5905511811023623" header="0.5118110236220472" footer="0.5118110236220472"/>
  <pageSetup firstPageNumber="12" useFirstPageNumber="1" fitToHeight="2" fitToWidth="1" horizontalDpi="600" verticalDpi="600" orientation="landscape" paperSize="9" r:id="rId1"/>
  <rowBreaks count="1" manualBreakCount="1">
    <brk id="16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A1:T25"/>
  <sheetViews>
    <sheetView view="pageBreakPreview" zoomScaleNormal="75" zoomScaleSheetLayoutView="100" workbookViewId="0" topLeftCell="A1">
      <selection activeCell="C5" sqref="C5"/>
    </sheetView>
  </sheetViews>
  <sheetFormatPr defaultColWidth="9.00390625" defaultRowHeight="12.75"/>
  <cols>
    <col min="1" max="1" width="47.25390625" style="100" customWidth="1"/>
    <col min="2" max="2" width="6.75390625" style="100" customWidth="1"/>
    <col min="3" max="3" width="16.75390625" style="100" customWidth="1"/>
    <col min="4" max="4" width="15.875" style="100" customWidth="1"/>
    <col min="5" max="5" width="15.25390625" style="100" customWidth="1"/>
    <col min="6" max="6" width="16.125" style="100" customWidth="1"/>
    <col min="7" max="7" width="15.875" style="100" customWidth="1"/>
    <col min="8" max="8" width="7.125" style="100" customWidth="1"/>
    <col min="9" max="9" width="6.375" style="100" customWidth="1"/>
    <col min="10" max="10" width="5.75390625" style="100" customWidth="1"/>
    <col min="11" max="11" width="5.875" style="100" customWidth="1"/>
    <col min="12" max="12" width="6.75390625" style="100" customWidth="1"/>
    <col min="13" max="14" width="5.75390625" style="100" customWidth="1"/>
    <col min="15" max="16384" width="9.125" style="100" customWidth="1"/>
  </cols>
  <sheetData>
    <row r="1" spans="1:8" s="131" customFormat="1" ht="24" customHeight="1">
      <c r="A1" s="376" t="s">
        <v>336</v>
      </c>
      <c r="B1" s="313"/>
      <c r="C1" s="313"/>
      <c r="D1" s="313"/>
      <c r="E1" s="313"/>
      <c r="F1" s="313"/>
      <c r="G1" s="313"/>
      <c r="H1" s="387" t="s">
        <v>322</v>
      </c>
    </row>
    <row r="2" spans="1:8" s="131" customFormat="1" ht="15" customHeight="1">
      <c r="A2" s="199"/>
      <c r="B2" s="128"/>
      <c r="C2" s="377" t="s">
        <v>324</v>
      </c>
      <c r="D2" s="377"/>
      <c r="E2" s="377"/>
      <c r="F2" s="377"/>
      <c r="G2" s="377"/>
      <c r="H2" s="387"/>
    </row>
    <row r="3" spans="1:11" ht="65.25" customHeight="1">
      <c r="A3" s="78"/>
      <c r="B3" s="78"/>
      <c r="C3" s="219" t="s">
        <v>285</v>
      </c>
      <c r="D3" s="219" t="s">
        <v>337</v>
      </c>
      <c r="E3" s="219" t="s">
        <v>128</v>
      </c>
      <c r="F3" s="219" t="s">
        <v>338</v>
      </c>
      <c r="G3" s="219" t="s">
        <v>339</v>
      </c>
      <c r="H3" s="387"/>
      <c r="K3" s="220"/>
    </row>
    <row r="4" spans="1:8" ht="12.75">
      <c r="A4" s="98" t="s">
        <v>50</v>
      </c>
      <c r="B4" s="98" t="s">
        <v>49</v>
      </c>
      <c r="C4" s="98">
        <v>1</v>
      </c>
      <c r="D4" s="98">
        <v>2</v>
      </c>
      <c r="E4" s="98">
        <v>3</v>
      </c>
      <c r="F4" s="98">
        <v>4</v>
      </c>
      <c r="G4" s="98">
        <v>5</v>
      </c>
      <c r="H4" s="387"/>
    </row>
    <row r="5" spans="1:9" ht="15" customHeight="1">
      <c r="A5" s="101" t="s">
        <v>51</v>
      </c>
      <c r="B5" s="115" t="s">
        <v>52</v>
      </c>
      <c r="C5" s="55">
        <f>SUM([1]!CR10_01_01)</f>
        <v>0</v>
      </c>
      <c r="D5" s="108">
        <f>SUM('[2]опер'!$D$84)</f>
        <v>55</v>
      </c>
      <c r="E5" s="55">
        <f>SUM([1]!CR10_01_03)</f>
        <v>55</v>
      </c>
      <c r="F5" s="55">
        <f>SUM([1]!CR10_01_04)</f>
        <v>55</v>
      </c>
      <c r="G5" s="55">
        <f>SUM([1]!CR10_01_05)</f>
        <v>0</v>
      </c>
      <c r="H5" s="201">
        <f>(C5+E5)-D5</f>
        <v>0</v>
      </c>
      <c r="I5" s="110">
        <f>SUM([1]!CR10_01_02-D5)</f>
        <v>0</v>
      </c>
    </row>
    <row r="6" spans="1:9" ht="24" customHeight="1">
      <c r="A6" s="221" t="s">
        <v>227</v>
      </c>
      <c r="B6" s="115" t="s">
        <v>53</v>
      </c>
      <c r="C6" s="55">
        <f>SUM([1]!CR10_02_01)</f>
        <v>0</v>
      </c>
      <c r="D6" s="55">
        <f>SUM([1]!CR10_02_02)</f>
        <v>29</v>
      </c>
      <c r="E6" s="55">
        <f>SUM([1]!CR10_02_03)</f>
        <v>29</v>
      </c>
      <c r="F6" s="55">
        <f>SUM([1]!CR10_02_04)</f>
        <v>29</v>
      </c>
      <c r="G6" s="55">
        <f>SUM([1]!CR10_02_05)</f>
        <v>0</v>
      </c>
      <c r="H6" s="201">
        <f aca="true" t="shared" si="0" ref="H6:H14">(C6+E6)-D6</f>
        <v>0</v>
      </c>
      <c r="I6" s="110"/>
    </row>
    <row r="7" spans="1:13" ht="15" customHeight="1">
      <c r="A7" s="101" t="s">
        <v>186</v>
      </c>
      <c r="B7" s="115" t="s">
        <v>54</v>
      </c>
      <c r="C7" s="108">
        <f>SUM(C5-C6)</f>
        <v>0</v>
      </c>
      <c r="D7" s="108">
        <f>SUM(D5-D6)</f>
        <v>26</v>
      </c>
      <c r="E7" s="108">
        <f>SUM(E5-E6)</f>
        <v>26</v>
      </c>
      <c r="F7" s="108">
        <f>SUM(F5-F6)</f>
        <v>26</v>
      </c>
      <c r="G7" s="108">
        <f>SUM(G5-G6)</f>
        <v>0</v>
      </c>
      <c r="H7" s="201">
        <f t="shared" si="0"/>
        <v>0</v>
      </c>
      <c r="I7" s="100">
        <f>SUM([1]!CR10_03_01)-C7</f>
        <v>0</v>
      </c>
      <c r="J7" s="100">
        <f>SUM([1]!CR10_03_02)-D7</f>
        <v>0</v>
      </c>
      <c r="K7" s="100">
        <f>SUM([1]!CR10_03_03)-E7</f>
        <v>0</v>
      </c>
      <c r="L7" s="100">
        <f>SUM([1]!CR10_03_04)-F7</f>
        <v>0</v>
      </c>
      <c r="M7" s="100">
        <f>SUM([1]!CR10_03_05)-G7</f>
        <v>0</v>
      </c>
    </row>
    <row r="8" spans="1:8" ht="24" customHeight="1">
      <c r="A8" s="101" t="s">
        <v>340</v>
      </c>
      <c r="B8" s="115" t="s">
        <v>55</v>
      </c>
      <c r="C8" s="55">
        <f>SUM([1]!CR10_04_01)</f>
        <v>0</v>
      </c>
      <c r="D8" s="55">
        <f>SUM([1]!CR10_04_02)</f>
        <v>0</v>
      </c>
      <c r="E8" s="55">
        <f>SUM([1]!CR10_04_03)</f>
        <v>0</v>
      </c>
      <c r="F8" s="55">
        <f>SUM([1]!CR10_04_04)</f>
        <v>0</v>
      </c>
      <c r="G8" s="55">
        <f>SUM([1]!CR10_04_05)</f>
        <v>0</v>
      </c>
      <c r="H8" s="201">
        <f t="shared" si="0"/>
        <v>0</v>
      </c>
    </row>
    <row r="9" spans="1:8" ht="24" customHeight="1">
      <c r="A9" s="221" t="s">
        <v>228</v>
      </c>
      <c r="B9" s="115" t="s">
        <v>56</v>
      </c>
      <c r="C9" s="55">
        <f>SUM([1]!CR10_05_01)</f>
        <v>0</v>
      </c>
      <c r="D9" s="55">
        <f>SUM([1]!CR10_05_02)</f>
        <v>13</v>
      </c>
      <c r="E9" s="55">
        <f>SUM([1]!CR10_05_03)</f>
        <v>13</v>
      </c>
      <c r="F9" s="55">
        <f>SUM([1]!CR10_05_04)</f>
        <v>13</v>
      </c>
      <c r="G9" s="55">
        <f>SUM([1]!CR10_05_05)</f>
        <v>0</v>
      </c>
      <c r="H9" s="201">
        <f t="shared" si="0"/>
        <v>0</v>
      </c>
    </row>
    <row r="10" spans="1:13" ht="15" customHeight="1">
      <c r="A10" s="101" t="s">
        <v>90</v>
      </c>
      <c r="B10" s="115" t="s">
        <v>57</v>
      </c>
      <c r="C10" s="108">
        <f>SUM(C5-C9)</f>
        <v>0</v>
      </c>
      <c r="D10" s="108">
        <f>SUM(D5-D9)</f>
        <v>42</v>
      </c>
      <c r="E10" s="108">
        <f>SUM(E5-E9)</f>
        <v>42</v>
      </c>
      <c r="F10" s="108">
        <f>SUM(F5-F9)</f>
        <v>42</v>
      </c>
      <c r="G10" s="108">
        <f>SUM(G5-G9)</f>
        <v>0</v>
      </c>
      <c r="H10" s="201">
        <f t="shared" si="0"/>
        <v>0</v>
      </c>
      <c r="I10" s="100">
        <f>SUM([1]!CR10_06_01)-C10</f>
        <v>0</v>
      </c>
      <c r="J10" s="100">
        <f>SUM([1]!CR10_06_02)-D10</f>
        <v>0</v>
      </c>
      <c r="K10" s="100">
        <f>SUM([1]!CR10_06_03)-E10</f>
        <v>0</v>
      </c>
      <c r="L10" s="100">
        <f>SUM([1]!CR10_06_04)-F10</f>
        <v>0</v>
      </c>
      <c r="M10" s="100">
        <f>SUM([1]!CR10_06_05)-G10</f>
        <v>0</v>
      </c>
    </row>
    <row r="11" spans="1:20" s="112" customFormat="1" ht="24" customHeight="1">
      <c r="A11" s="221" t="s">
        <v>18</v>
      </c>
      <c r="B11" s="115" t="s">
        <v>58</v>
      </c>
      <c r="C11" s="55">
        <f>SUM([1]!CR10_07_01)</f>
        <v>0</v>
      </c>
      <c r="D11" s="55">
        <f>SUM([1]!CR10_07_02)</f>
        <v>55</v>
      </c>
      <c r="E11" s="55">
        <f>SUM([1]!CR10_07_03)</f>
        <v>55</v>
      </c>
      <c r="F11" s="55">
        <f>SUM([1]!CR10_07_04)</f>
        <v>55</v>
      </c>
      <c r="G11" s="55">
        <f>SUM([1]!CR10_07_05)</f>
        <v>0</v>
      </c>
      <c r="H11" s="201">
        <f t="shared" si="0"/>
        <v>0</v>
      </c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</row>
    <row r="12" spans="1:8" s="36" customFormat="1" ht="24" customHeight="1">
      <c r="A12" s="101" t="s">
        <v>341</v>
      </c>
      <c r="B12" s="115" t="s">
        <v>59</v>
      </c>
      <c r="C12" s="55">
        <f>SUM([1]!CR10_08_01)</f>
        <v>0</v>
      </c>
      <c r="D12" s="55">
        <f>SUM([1]!CR10_08_02)</f>
        <v>0</v>
      </c>
      <c r="E12" s="55">
        <f>SUM([1]!CR10_08_03)</f>
        <v>0</v>
      </c>
      <c r="F12" s="55">
        <f>SUM([1]!CR10_08_04)</f>
        <v>0</v>
      </c>
      <c r="G12" s="55">
        <f>SUM([1]!CR10_08_05)</f>
        <v>0</v>
      </c>
      <c r="H12" s="201">
        <f t="shared" si="0"/>
        <v>0</v>
      </c>
    </row>
    <row r="13" spans="1:8" s="36" customFormat="1" ht="15" customHeight="1">
      <c r="A13" s="101" t="s">
        <v>203</v>
      </c>
      <c r="B13" s="115" t="s">
        <v>60</v>
      </c>
      <c r="C13" s="55">
        <f>SUM([1]!CR10_09_01)</f>
        <v>0</v>
      </c>
      <c r="D13" s="55">
        <f>SUM([1]!CR10_09_02)</f>
        <v>0</v>
      </c>
      <c r="E13" s="55">
        <f>SUM([1]!CR10_09_03)</f>
        <v>0</v>
      </c>
      <c r="F13" s="55">
        <f>SUM([1]!CR10_09_04)</f>
        <v>0</v>
      </c>
      <c r="G13" s="55">
        <f>SUM([1]!CR10_09_05)</f>
        <v>0</v>
      </c>
      <c r="H13" s="201">
        <f t="shared" si="0"/>
        <v>0</v>
      </c>
    </row>
    <row r="14" spans="1:8" s="36" customFormat="1" ht="24" customHeight="1">
      <c r="A14" s="101" t="s">
        <v>204</v>
      </c>
      <c r="B14" s="115" t="s">
        <v>61</v>
      </c>
      <c r="C14" s="55">
        <f>SUM([1]!CR10_10_01)</f>
        <v>0</v>
      </c>
      <c r="D14" s="55">
        <f>SUM([1]!CR10_10_02)</f>
        <v>9</v>
      </c>
      <c r="E14" s="55">
        <f>SUM([1]!CR10_10_03)</f>
        <v>9</v>
      </c>
      <c r="F14" s="55">
        <f>SUM([1]!CR10_10_04)</f>
        <v>9</v>
      </c>
      <c r="G14" s="55">
        <f>SUM([1]!CR10_10_05)</f>
        <v>0</v>
      </c>
      <c r="H14" s="201">
        <f t="shared" si="0"/>
        <v>0</v>
      </c>
    </row>
    <row r="15" spans="1:8" s="36" customFormat="1" ht="15" customHeight="1">
      <c r="A15" s="222"/>
      <c r="B15" s="189"/>
      <c r="C15" s="194"/>
      <c r="D15" s="194"/>
      <c r="E15" s="194"/>
      <c r="F15" s="194"/>
      <c r="G15" s="194"/>
      <c r="H15" s="194"/>
    </row>
    <row r="16" spans="1:8" s="36" customFormat="1" ht="15" customHeight="1">
      <c r="A16" s="389" t="s">
        <v>17</v>
      </c>
      <c r="B16" s="389"/>
      <c r="C16" s="208">
        <f>SUM([1]!CR10_11_01)</f>
        <v>0.9</v>
      </c>
      <c r="D16" s="192" t="s">
        <v>131</v>
      </c>
      <c r="E16" s="194"/>
      <c r="F16" s="194"/>
      <c r="G16" s="194"/>
      <c r="H16" s="194"/>
    </row>
    <row r="17" spans="1:8" ht="12.75">
      <c r="A17" s="132"/>
      <c r="B17" s="76"/>
      <c r="C17" s="132"/>
      <c r="D17" s="132"/>
      <c r="E17" s="132"/>
      <c r="F17" s="76"/>
      <c r="G17" s="132"/>
      <c r="H17" s="132"/>
    </row>
    <row r="18" spans="1:8" ht="12.75">
      <c r="A18" s="132"/>
      <c r="B18" s="132"/>
      <c r="C18" s="132"/>
      <c r="D18" s="132"/>
      <c r="E18" s="132"/>
      <c r="F18" s="132"/>
      <c r="G18" s="132"/>
      <c r="H18" s="132"/>
    </row>
    <row r="19" spans="1:20" ht="15" customHeight="1">
      <c r="A19" s="132"/>
      <c r="B19" s="197"/>
      <c r="C19" s="132"/>
      <c r="D19" s="132"/>
      <c r="E19" s="132"/>
      <c r="F19" s="132"/>
      <c r="G19" s="132"/>
      <c r="H19" s="132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</row>
    <row r="20" spans="1:8" ht="15" customHeight="1">
      <c r="A20" s="76"/>
      <c r="B20" s="189"/>
      <c r="C20" s="76"/>
      <c r="D20" s="132"/>
      <c r="E20" s="132"/>
      <c r="F20" s="132"/>
      <c r="G20" s="132"/>
      <c r="H20" s="132"/>
    </row>
    <row r="21" spans="1:8" ht="12.75">
      <c r="A21" s="132"/>
      <c r="B21" s="76"/>
      <c r="C21" s="132"/>
      <c r="D21" s="132"/>
      <c r="E21" s="132"/>
      <c r="F21" s="76"/>
      <c r="G21" s="132"/>
      <c r="H21" s="132"/>
    </row>
    <row r="22" spans="1:8" ht="12.75">
      <c r="A22" s="132"/>
      <c r="B22" s="132"/>
      <c r="C22" s="132"/>
      <c r="D22" s="132"/>
      <c r="E22" s="132"/>
      <c r="F22" s="132"/>
      <c r="G22" s="132"/>
      <c r="H22" s="132"/>
    </row>
    <row r="23" spans="1:8" ht="12.75">
      <c r="A23" s="132"/>
      <c r="B23" s="132"/>
      <c r="C23" s="132"/>
      <c r="D23" s="132"/>
      <c r="E23" s="132"/>
      <c r="F23" s="132"/>
      <c r="G23" s="132"/>
      <c r="H23" s="132"/>
    </row>
    <row r="24" spans="1:8" ht="12.75">
      <c r="A24" s="132"/>
      <c r="B24" s="132"/>
      <c r="C24" s="132"/>
      <c r="D24" s="132"/>
      <c r="E24" s="132"/>
      <c r="F24" s="132"/>
      <c r="G24" s="132"/>
      <c r="H24" s="132"/>
    </row>
    <row r="25" spans="1:8" ht="12.75">
      <c r="A25" s="132"/>
      <c r="B25" s="132"/>
      <c r="C25" s="132"/>
      <c r="D25" s="132"/>
      <c r="E25" s="132"/>
      <c r="F25" s="132"/>
      <c r="G25" s="132"/>
      <c r="H25" s="132"/>
    </row>
  </sheetData>
  <sheetProtection password="CEC1" sheet="1" objects="1" scenarios="1"/>
  <mergeCells count="4">
    <mergeCell ref="C2:G2"/>
    <mergeCell ref="A16:B16"/>
    <mergeCell ref="A1:G1"/>
    <mergeCell ref="H1:H4"/>
  </mergeCells>
  <printOptions/>
  <pageMargins left="0.984251968503937" right="0.3937007874015748" top="0.5905511811023623" bottom="0.5905511811023623" header="0.5118110236220472" footer="0.5118110236220472"/>
  <pageSetup firstPageNumber="12" useFirstPageNumber="1" horizontalDpi="600" verticalDpi="600" orientation="landscape" paperSize="9" scale="99" r:id="rId1"/>
  <rowBreaks count="1" manualBreakCount="1">
    <brk id="18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A1:BQ31"/>
  <sheetViews>
    <sheetView view="pageBreakPreview" zoomScaleSheetLayoutView="100" workbookViewId="0" topLeftCell="A1">
      <selection activeCell="E24" sqref="E24"/>
    </sheetView>
  </sheetViews>
  <sheetFormatPr defaultColWidth="9.00390625" defaultRowHeight="12.75"/>
  <cols>
    <col min="1" max="1" width="51.00390625" style="100" customWidth="1"/>
    <col min="2" max="2" width="6.75390625" style="100" customWidth="1"/>
    <col min="3" max="3" width="14.25390625" style="100" customWidth="1"/>
    <col min="4" max="4" width="13.125" style="100" customWidth="1"/>
    <col min="5" max="7" width="12.75390625" style="100" customWidth="1"/>
    <col min="8" max="8" width="7.125" style="100" customWidth="1"/>
    <col min="9" max="16384" width="9.125" style="100" customWidth="1"/>
  </cols>
  <sheetData>
    <row r="1" spans="1:8" s="131" customFormat="1" ht="18.75" customHeight="1">
      <c r="A1" s="376" t="s">
        <v>342</v>
      </c>
      <c r="B1" s="313"/>
      <c r="C1" s="313"/>
      <c r="D1" s="313"/>
      <c r="E1" s="313"/>
      <c r="F1" s="313"/>
      <c r="G1" s="313"/>
      <c r="H1" s="387" t="s">
        <v>322</v>
      </c>
    </row>
    <row r="2" spans="1:8" s="131" customFormat="1" ht="15" customHeight="1">
      <c r="A2" s="199"/>
      <c r="B2" s="128"/>
      <c r="C2" s="377" t="s">
        <v>324</v>
      </c>
      <c r="D2" s="377"/>
      <c r="E2" s="377"/>
      <c r="F2" s="377"/>
      <c r="G2" s="377"/>
      <c r="H2" s="387"/>
    </row>
    <row r="3" spans="1:69" ht="81.75" customHeight="1">
      <c r="A3" s="78"/>
      <c r="B3" s="78"/>
      <c r="C3" s="219" t="s">
        <v>285</v>
      </c>
      <c r="D3" s="219" t="s">
        <v>337</v>
      </c>
      <c r="E3" s="219" t="s">
        <v>128</v>
      </c>
      <c r="F3" s="219" t="s">
        <v>338</v>
      </c>
      <c r="G3" s="219" t="s">
        <v>339</v>
      </c>
      <c r="H3" s="387"/>
      <c r="K3" s="220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</row>
    <row r="4" spans="1:69" ht="12.75" customHeight="1">
      <c r="A4" s="98" t="s">
        <v>50</v>
      </c>
      <c r="B4" s="98" t="s">
        <v>49</v>
      </c>
      <c r="C4" s="98">
        <v>1</v>
      </c>
      <c r="D4" s="98">
        <v>2</v>
      </c>
      <c r="E4" s="98">
        <v>3</v>
      </c>
      <c r="F4" s="98">
        <v>4</v>
      </c>
      <c r="G4" s="98">
        <v>5</v>
      </c>
      <c r="H4" s="26"/>
      <c r="I4" s="93"/>
      <c r="J4" s="93"/>
      <c r="K4" s="93"/>
      <c r="L4" s="93"/>
      <c r="M4" s="93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</row>
    <row r="5" spans="1:69" ht="15" customHeight="1">
      <c r="A5" s="70" t="s">
        <v>51</v>
      </c>
      <c r="B5" s="115" t="s">
        <v>52</v>
      </c>
      <c r="C5" s="55">
        <f>SUM([1]!CR11_01_01)</f>
        <v>0</v>
      </c>
      <c r="D5" s="108">
        <f>SUM('[2]опер'!$D$58)</f>
        <v>3</v>
      </c>
      <c r="E5" s="55">
        <f>SUM([1]!CR11_01_03)</f>
        <v>3</v>
      </c>
      <c r="F5" s="55">
        <f>SUM([1]!CR11_01_04)</f>
        <v>3</v>
      </c>
      <c r="G5" s="55">
        <f>SUM([1]!CR11_01_05)</f>
        <v>0</v>
      </c>
      <c r="H5" s="201">
        <f>(C5+E5)-D5</f>
        <v>0</v>
      </c>
      <c r="I5" s="217">
        <f>SUM([1]!CR11_01_02-D5)</f>
        <v>0</v>
      </c>
      <c r="K5" s="93"/>
      <c r="L5" s="93"/>
      <c r="M5" s="93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</row>
    <row r="6" spans="1:69" ht="24" customHeight="1">
      <c r="A6" s="79" t="s">
        <v>227</v>
      </c>
      <c r="B6" s="115" t="s">
        <v>53</v>
      </c>
      <c r="C6" s="55">
        <f>SUM([1]!CR11_02_01)</f>
        <v>0</v>
      </c>
      <c r="D6" s="55">
        <f>SUM([1]!CR11_02_02)</f>
        <v>1</v>
      </c>
      <c r="E6" s="55">
        <f>SUM([1]!CR11_02_03)</f>
        <v>1</v>
      </c>
      <c r="F6" s="55">
        <f>SUM([1]!CR11_02_04)</f>
        <v>1</v>
      </c>
      <c r="G6" s="55">
        <f>SUM([1]!CR11_02_05)</f>
        <v>0</v>
      </c>
      <c r="H6" s="201">
        <f aca="true" t="shared" si="0" ref="H6:H22">(C6+E6)-D6</f>
        <v>0</v>
      </c>
      <c r="I6" s="93"/>
      <c r="J6" s="93"/>
      <c r="K6" s="93"/>
      <c r="L6" s="93"/>
      <c r="M6" s="93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</row>
    <row r="7" spans="1:69" ht="15" customHeight="1">
      <c r="A7" s="101" t="s">
        <v>186</v>
      </c>
      <c r="B7" s="115" t="s">
        <v>54</v>
      </c>
      <c r="C7" s="108">
        <f>SUM(C5-C6)</f>
        <v>0</v>
      </c>
      <c r="D7" s="108">
        <f>SUM(D5-D6)</f>
        <v>2</v>
      </c>
      <c r="E7" s="108">
        <f>SUM(E5-E6)</f>
        <v>2</v>
      </c>
      <c r="F7" s="108">
        <f>SUM(F5-F6)</f>
        <v>2</v>
      </c>
      <c r="G7" s="108">
        <f>SUM(G5-G6)</f>
        <v>0</v>
      </c>
      <c r="H7" s="201">
        <f t="shared" si="0"/>
        <v>0</v>
      </c>
      <c r="I7" s="36">
        <f>SUM([1]!CR11_03_01)-C7</f>
        <v>0</v>
      </c>
      <c r="J7" s="36">
        <f>SUM([1]!CR11_03_02)-D7</f>
        <v>0</v>
      </c>
      <c r="K7" s="36">
        <f>SUM([1]!CR11_03_03)-E7</f>
        <v>0</v>
      </c>
      <c r="L7" s="36">
        <f>SUM([1]!CR11_03_04)-F7</f>
        <v>0</v>
      </c>
      <c r="M7" s="36">
        <f>SUM([1]!CR11_03_05)-G7</f>
        <v>0</v>
      </c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</row>
    <row r="8" spans="1:69" ht="24" customHeight="1">
      <c r="A8" s="101" t="s">
        <v>340</v>
      </c>
      <c r="B8" s="115" t="s">
        <v>55</v>
      </c>
      <c r="C8" s="55">
        <f>SUM([1]!CR11_04_01)</f>
        <v>0</v>
      </c>
      <c r="D8" s="55">
        <f>SUM([1]!CR11_04_02)</f>
        <v>0</v>
      </c>
      <c r="E8" s="55">
        <f>SUM([1]!CR11_04_03)</f>
        <v>0</v>
      </c>
      <c r="F8" s="55">
        <f>SUM([1]!CR11_04_04)</f>
        <v>0</v>
      </c>
      <c r="G8" s="55">
        <f>SUM([1]!CR11_04_05)</f>
        <v>0</v>
      </c>
      <c r="H8" s="201">
        <f t="shared" si="0"/>
        <v>0</v>
      </c>
      <c r="I8" s="110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</row>
    <row r="9" spans="1:69" ht="24" customHeight="1">
      <c r="A9" s="221" t="s">
        <v>228</v>
      </c>
      <c r="B9" s="115" t="s">
        <v>56</v>
      </c>
      <c r="C9" s="55">
        <f>SUM([1]!CR11_05_01)</f>
        <v>0</v>
      </c>
      <c r="D9" s="55">
        <f>SUM([1]!CR11_05_02)</f>
        <v>2</v>
      </c>
      <c r="E9" s="55">
        <f>SUM([1]!CR11_05_03)</f>
        <v>2</v>
      </c>
      <c r="F9" s="55">
        <f>SUM([1]!CR11_05_04)</f>
        <v>2</v>
      </c>
      <c r="G9" s="55">
        <f>SUM([1]!CR11_05_05)</f>
        <v>0</v>
      </c>
      <c r="H9" s="201">
        <f t="shared" si="0"/>
        <v>0</v>
      </c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</row>
    <row r="10" spans="1:69" ht="12.75" customHeight="1">
      <c r="A10" s="101" t="s">
        <v>90</v>
      </c>
      <c r="B10" s="115" t="s">
        <v>57</v>
      </c>
      <c r="C10" s="108">
        <f>SUM(C5-C9)</f>
        <v>0</v>
      </c>
      <c r="D10" s="108">
        <f>SUM(D5-D9)</f>
        <v>1</v>
      </c>
      <c r="E10" s="108">
        <f>SUM(E5-E9)</f>
        <v>1</v>
      </c>
      <c r="F10" s="108">
        <f>SUM(F5-F9)</f>
        <v>1</v>
      </c>
      <c r="G10" s="108">
        <f>SUM(G5-G9)</f>
        <v>0</v>
      </c>
      <c r="H10" s="201">
        <f t="shared" si="0"/>
        <v>0</v>
      </c>
      <c r="I10" s="100">
        <f>SUM([1]!CR11_06_01)-C10</f>
        <v>0</v>
      </c>
      <c r="J10" s="100">
        <f>SUM([1]!CR11_06_02)-D10</f>
        <v>0</v>
      </c>
      <c r="K10" s="100">
        <f>SUM([1]!CR11_06_03)-E10</f>
        <v>0</v>
      </c>
      <c r="L10" s="100">
        <f>SUM([1]!CR11_06_04)-F10</f>
        <v>0</v>
      </c>
      <c r="M10" s="100">
        <f>SUM([1]!CR11_06_05)-G10</f>
        <v>0</v>
      </c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</row>
    <row r="11" spans="1:69" s="112" customFormat="1" ht="24" customHeight="1">
      <c r="A11" s="221" t="s">
        <v>345</v>
      </c>
      <c r="B11" s="115" t="s">
        <v>58</v>
      </c>
      <c r="C11" s="55">
        <f>SUM([1]!CR11_07_01)</f>
        <v>0</v>
      </c>
      <c r="D11" s="55">
        <f>SUM([1]!CR11_07_02)</f>
        <v>2</v>
      </c>
      <c r="E11" s="55">
        <f>SUM([1]!CR11_07_03)</f>
        <v>2</v>
      </c>
      <c r="F11" s="55">
        <f>SUM([1]!CR11_07_04)</f>
        <v>2</v>
      </c>
      <c r="G11" s="55">
        <f>SUM([1]!CR11_07_05)</f>
        <v>0</v>
      </c>
      <c r="H11" s="201">
        <f t="shared" si="0"/>
        <v>0</v>
      </c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</row>
    <row r="12" spans="1:69" ht="24" customHeight="1">
      <c r="A12" s="101" t="s">
        <v>202</v>
      </c>
      <c r="B12" s="115" t="s">
        <v>59</v>
      </c>
      <c r="C12" s="55">
        <f>SUM([1]!CR11_08_01)</f>
        <v>0</v>
      </c>
      <c r="D12" s="55">
        <f>SUM([1]!CR11_08_02)</f>
        <v>0</v>
      </c>
      <c r="E12" s="55">
        <f>SUM([1]!CR11_08_03)</f>
        <v>0</v>
      </c>
      <c r="F12" s="55">
        <f>SUM([1]!CR11_08_04)</f>
        <v>0</v>
      </c>
      <c r="G12" s="55">
        <f>SUM([1]!CR11_08_05)</f>
        <v>0</v>
      </c>
      <c r="H12" s="201">
        <f t="shared" si="0"/>
        <v>0</v>
      </c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</row>
    <row r="13" spans="1:69" ht="15" customHeight="1">
      <c r="A13" s="101" t="s">
        <v>153</v>
      </c>
      <c r="B13" s="115" t="s">
        <v>60</v>
      </c>
      <c r="C13" s="55">
        <f>SUM([1]!CR11_09_01)</f>
        <v>0</v>
      </c>
      <c r="D13" s="55">
        <f>SUM([1]!CR11_09_02)</f>
        <v>1</v>
      </c>
      <c r="E13" s="55">
        <f>SUM([1]!CR11_09_03)</f>
        <v>1</v>
      </c>
      <c r="F13" s="55">
        <f>SUM([1]!CR11_09_04)</f>
        <v>1</v>
      </c>
      <c r="G13" s="55">
        <f>SUM([1]!CR11_09_05)</f>
        <v>0</v>
      </c>
      <c r="H13" s="201">
        <f t="shared" si="0"/>
        <v>0</v>
      </c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</row>
    <row r="14" spans="1:69" ht="15" customHeight="1">
      <c r="A14" s="101" t="s">
        <v>343</v>
      </c>
      <c r="B14" s="115" t="s">
        <v>61</v>
      </c>
      <c r="C14" s="55">
        <f>SUM([1]!CR11_10_01)</f>
        <v>0</v>
      </c>
      <c r="D14" s="55">
        <f>SUM([1]!CR11_10_02)</f>
        <v>0</v>
      </c>
      <c r="E14" s="55">
        <f>SUM([1]!CR11_10_03)</f>
        <v>0</v>
      </c>
      <c r="F14" s="55">
        <f>SUM([1]!CR11_10_04)</f>
        <v>0</v>
      </c>
      <c r="G14" s="55">
        <f>SUM([1]!CR11_10_05)</f>
        <v>0</v>
      </c>
      <c r="H14" s="201">
        <f t="shared" si="0"/>
        <v>0</v>
      </c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</row>
    <row r="15" spans="1:69" s="112" customFormat="1" ht="15" customHeight="1">
      <c r="A15" s="101" t="s">
        <v>88</v>
      </c>
      <c r="B15" s="115" t="s">
        <v>62</v>
      </c>
      <c r="C15" s="55">
        <f>SUM([1]!CR11_11_01)</f>
        <v>0</v>
      </c>
      <c r="D15" s="55">
        <f>SUM([1]!CR11_11_02)</f>
        <v>0</v>
      </c>
      <c r="E15" s="55">
        <f>SUM([1]!CR11_11_03)</f>
        <v>0</v>
      </c>
      <c r="F15" s="55">
        <f>SUM([1]!CR11_11_04)</f>
        <v>0</v>
      </c>
      <c r="G15" s="55">
        <f>SUM([1]!CR11_11_05)</f>
        <v>0</v>
      </c>
      <c r="H15" s="201">
        <f t="shared" si="0"/>
        <v>0</v>
      </c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</row>
    <row r="16" spans="1:69" s="112" customFormat="1" ht="15" customHeight="1">
      <c r="A16" s="101" t="s">
        <v>289</v>
      </c>
      <c r="B16" s="115" t="s">
        <v>63</v>
      </c>
      <c r="C16" s="55">
        <f>SUM([1]!CR11_12_01)</f>
        <v>0</v>
      </c>
      <c r="D16" s="55">
        <f>SUM([1]!CR11_12_02)</f>
        <v>0</v>
      </c>
      <c r="E16" s="55">
        <f>SUM([1]!CR11_12_03)</f>
        <v>0</v>
      </c>
      <c r="F16" s="55">
        <f>SUM([1]!CR11_12_04)</f>
        <v>0</v>
      </c>
      <c r="G16" s="55">
        <f>SUM([1]!CR11_12_05)</f>
        <v>0</v>
      </c>
      <c r="H16" s="201">
        <f t="shared" si="0"/>
        <v>0</v>
      </c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</row>
    <row r="17" spans="1:69" ht="15" customHeight="1">
      <c r="A17" s="101" t="s">
        <v>151</v>
      </c>
      <c r="B17" s="115" t="s">
        <v>64</v>
      </c>
      <c r="C17" s="55">
        <f>SUM([1]!CR11_13_01)</f>
        <v>0</v>
      </c>
      <c r="D17" s="55">
        <f>SUM([1]!CR11_13_02)</f>
        <v>0</v>
      </c>
      <c r="E17" s="55">
        <f>SUM([1]!CR11_13_03)</f>
        <v>0</v>
      </c>
      <c r="F17" s="55">
        <f>SUM([1]!CR11_13_04)</f>
        <v>0</v>
      </c>
      <c r="G17" s="55">
        <f>SUM([1]!CR11_13_05)</f>
        <v>0</v>
      </c>
      <c r="H17" s="201">
        <f t="shared" si="0"/>
        <v>0</v>
      </c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</row>
    <row r="18" spans="1:69" ht="15" customHeight="1">
      <c r="A18" s="101" t="s">
        <v>344</v>
      </c>
      <c r="B18" s="115" t="s">
        <v>65</v>
      </c>
      <c r="C18" s="55">
        <f>SUM([1]!CR11_14_01)</f>
        <v>0</v>
      </c>
      <c r="D18" s="55">
        <f>SUM([1]!CR11_14_02)</f>
        <v>1</v>
      </c>
      <c r="E18" s="55">
        <f>SUM([1]!CR11_14_03)</f>
        <v>1</v>
      </c>
      <c r="F18" s="55">
        <f>SUM([1]!CR11_14_04)</f>
        <v>1</v>
      </c>
      <c r="G18" s="55">
        <f>SUM([1]!CR11_14_05)</f>
        <v>0</v>
      </c>
      <c r="H18" s="201">
        <f t="shared" si="0"/>
        <v>0</v>
      </c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</row>
    <row r="19" spans="1:69" s="112" customFormat="1" ht="24" customHeight="1">
      <c r="A19" s="101" t="s">
        <v>132</v>
      </c>
      <c r="B19" s="115" t="s">
        <v>66</v>
      </c>
      <c r="C19" s="55">
        <f>SUM([1]!CR11_15_01)</f>
        <v>0</v>
      </c>
      <c r="D19" s="55">
        <f>SUM([1]!CR11_15_02)</f>
        <v>0</v>
      </c>
      <c r="E19" s="55">
        <f>SUM([1]!CR11_15_03)</f>
        <v>0</v>
      </c>
      <c r="F19" s="55">
        <f>SUM([1]!CR11_15_04)</f>
        <v>0</v>
      </c>
      <c r="G19" s="55">
        <f>SUM([1]!CR11_15_05)</f>
        <v>0</v>
      </c>
      <c r="H19" s="201">
        <f t="shared" si="0"/>
        <v>0</v>
      </c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</row>
    <row r="20" spans="1:8" s="36" customFormat="1" ht="15" customHeight="1">
      <c r="A20" s="101" t="s">
        <v>133</v>
      </c>
      <c r="B20" s="115" t="s">
        <v>67</v>
      </c>
      <c r="C20" s="55">
        <f>SUM([1]!CR11_16_01)</f>
        <v>0</v>
      </c>
      <c r="D20" s="55">
        <f>SUM([1]!CR11_16_02)</f>
        <v>0</v>
      </c>
      <c r="E20" s="55">
        <f>SUM([1]!CR11_16_03)</f>
        <v>0</v>
      </c>
      <c r="F20" s="55">
        <f>SUM([1]!CR11_16_04)</f>
        <v>0</v>
      </c>
      <c r="G20" s="55">
        <f>SUM([1]!CR11_16_05)</f>
        <v>0</v>
      </c>
      <c r="H20" s="201">
        <f t="shared" si="0"/>
        <v>0</v>
      </c>
    </row>
    <row r="21" spans="1:8" s="36" customFormat="1" ht="15" customHeight="1">
      <c r="A21" s="101" t="s">
        <v>158</v>
      </c>
      <c r="B21" s="115" t="s">
        <v>68</v>
      </c>
      <c r="C21" s="55">
        <f>SUM([1]!CR11_17_01)</f>
        <v>0</v>
      </c>
      <c r="D21" s="55">
        <f>SUM([1]!CR11_17_02)</f>
        <v>0</v>
      </c>
      <c r="E21" s="55">
        <f>SUM([1]!CR11_17_03)</f>
        <v>0</v>
      </c>
      <c r="F21" s="55">
        <f>SUM([1]!CR11_17_04)</f>
        <v>0</v>
      </c>
      <c r="G21" s="55">
        <f>SUM([1]!CR11_17_05)</f>
        <v>0</v>
      </c>
      <c r="H21" s="201">
        <f t="shared" si="0"/>
        <v>0</v>
      </c>
    </row>
    <row r="22" spans="1:8" s="36" customFormat="1" ht="24" customHeight="1">
      <c r="A22" s="101" t="s">
        <v>205</v>
      </c>
      <c r="B22" s="115" t="s">
        <v>69</v>
      </c>
      <c r="C22" s="55">
        <f>SUM([1]!CR11_18_01)</f>
        <v>0</v>
      </c>
      <c r="D22" s="55">
        <f>SUM([1]!CR11_18_02)</f>
        <v>0</v>
      </c>
      <c r="E22" s="55">
        <f>SUM([1]!CR11_18_03)</f>
        <v>0</v>
      </c>
      <c r="F22" s="55">
        <f>SUM([1]!CR11_18_04)</f>
        <v>0</v>
      </c>
      <c r="G22" s="55">
        <f>SUM([1]!CR11_18_05)</f>
        <v>0</v>
      </c>
      <c r="H22" s="201">
        <f t="shared" si="0"/>
        <v>0</v>
      </c>
    </row>
    <row r="23" spans="1:8" ht="12.75">
      <c r="A23" s="196"/>
      <c r="B23" s="196"/>
      <c r="C23" s="196"/>
      <c r="D23" s="196"/>
      <c r="E23" s="196"/>
      <c r="F23" s="196"/>
      <c r="G23" s="196"/>
      <c r="H23" s="76"/>
    </row>
    <row r="24" spans="1:8" ht="15" customHeight="1">
      <c r="A24" s="365" t="s">
        <v>346</v>
      </c>
      <c r="B24" s="365"/>
      <c r="C24" s="365"/>
      <c r="D24" s="365"/>
      <c r="E24" s="208">
        <f>SUM([1]!CR11_19_01)</f>
        <v>1.8</v>
      </c>
      <c r="F24" s="132" t="s">
        <v>131</v>
      </c>
      <c r="G24" s="193"/>
      <c r="H24" s="193"/>
    </row>
    <row r="25" spans="1:8" ht="12.75">
      <c r="A25" s="132"/>
      <c r="B25" s="76"/>
      <c r="C25" s="132"/>
      <c r="D25" s="132"/>
      <c r="E25" s="132"/>
      <c r="F25" s="76"/>
      <c r="G25" s="132"/>
      <c r="H25" s="132"/>
    </row>
    <row r="26" spans="1:8" ht="12.75">
      <c r="A26" s="132"/>
      <c r="B26" s="132"/>
      <c r="C26" s="132"/>
      <c r="D26" s="132"/>
      <c r="E26" s="132"/>
      <c r="F26" s="132"/>
      <c r="G26" s="132"/>
      <c r="H26" s="132"/>
    </row>
    <row r="27" spans="1:8" ht="12.75">
      <c r="A27" s="132"/>
      <c r="B27" s="76"/>
      <c r="C27" s="132"/>
      <c r="D27" s="132"/>
      <c r="E27" s="132"/>
      <c r="F27" s="76"/>
      <c r="G27" s="132"/>
      <c r="H27" s="132"/>
    </row>
    <row r="28" spans="1:8" ht="12.75">
      <c r="A28" s="132"/>
      <c r="B28" s="132"/>
      <c r="C28" s="132"/>
      <c r="D28" s="132"/>
      <c r="E28" s="132"/>
      <c r="F28" s="132"/>
      <c r="G28" s="132"/>
      <c r="H28" s="132"/>
    </row>
    <row r="29" spans="1:8" ht="12.75">
      <c r="A29" s="132"/>
      <c r="B29" s="132"/>
      <c r="C29" s="132"/>
      <c r="D29" s="132"/>
      <c r="E29" s="132"/>
      <c r="F29" s="132"/>
      <c r="G29" s="132"/>
      <c r="H29" s="132"/>
    </row>
    <row r="30" spans="1:8" ht="12.75">
      <c r="A30" s="132"/>
      <c r="B30" s="132"/>
      <c r="C30" s="132"/>
      <c r="D30" s="132"/>
      <c r="E30" s="132"/>
      <c r="F30" s="132"/>
      <c r="G30" s="132"/>
      <c r="H30" s="132"/>
    </row>
    <row r="31" spans="1:8" ht="12.75">
      <c r="A31" s="132"/>
      <c r="B31" s="132"/>
      <c r="C31" s="132"/>
      <c r="D31" s="132"/>
      <c r="E31" s="132"/>
      <c r="F31" s="132"/>
      <c r="G31" s="132"/>
      <c r="H31" s="132"/>
    </row>
  </sheetData>
  <sheetProtection password="CEC1" sheet="1" objects="1" scenarios="1"/>
  <mergeCells count="4">
    <mergeCell ref="A1:G1"/>
    <mergeCell ref="H1:H3"/>
    <mergeCell ref="C2:G2"/>
    <mergeCell ref="A24:D24"/>
  </mergeCells>
  <printOptions/>
  <pageMargins left="0.66" right="0.23" top="0.5905511811023623" bottom="0.5905511811023623" header="0.5118110236220472" footer="0.5118110236220472"/>
  <pageSetup firstPageNumber="12" useFirstPageNumber="1" horizontalDpi="600" verticalDpi="600" orientation="landscape" paperSize="9" scale="9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/>
  <dimension ref="A1:N21"/>
  <sheetViews>
    <sheetView view="pageBreakPreview" zoomScaleNormal="75" zoomScaleSheetLayoutView="100" workbookViewId="0" topLeftCell="A1">
      <selection activeCell="E15" sqref="E15"/>
    </sheetView>
  </sheetViews>
  <sheetFormatPr defaultColWidth="9.00390625" defaultRowHeight="12.75"/>
  <cols>
    <col min="1" max="1" width="51.00390625" style="100" customWidth="1"/>
    <col min="2" max="2" width="6.75390625" style="100" customWidth="1"/>
    <col min="3" max="3" width="14.875" style="100" customWidth="1"/>
    <col min="4" max="4" width="13.125" style="100" customWidth="1"/>
    <col min="5" max="5" width="13.875" style="100" customWidth="1"/>
    <col min="6" max="6" width="12.75390625" style="100" customWidth="1"/>
    <col min="7" max="7" width="13.125" style="100" customWidth="1"/>
    <col min="8" max="8" width="7.625" style="100" customWidth="1"/>
    <col min="9" max="16384" width="9.125" style="100" customWidth="1"/>
  </cols>
  <sheetData>
    <row r="1" spans="1:8" s="131" customFormat="1" ht="34.5" customHeight="1">
      <c r="A1" s="376" t="s">
        <v>347</v>
      </c>
      <c r="B1" s="313"/>
      <c r="C1" s="313"/>
      <c r="D1" s="313"/>
      <c r="E1" s="313"/>
      <c r="F1" s="313"/>
      <c r="G1" s="313"/>
      <c r="H1" s="387" t="s">
        <v>322</v>
      </c>
    </row>
    <row r="2" spans="1:8" ht="12.75" customHeight="1">
      <c r="A2" s="132"/>
      <c r="B2" s="132"/>
      <c r="C2" s="377" t="s">
        <v>129</v>
      </c>
      <c r="D2" s="377"/>
      <c r="E2" s="377"/>
      <c r="F2" s="377"/>
      <c r="G2" s="377"/>
      <c r="H2" s="387"/>
    </row>
    <row r="3" spans="1:14" ht="65.25" customHeight="1">
      <c r="A3" s="78"/>
      <c r="B3" s="78"/>
      <c r="C3" s="219" t="s">
        <v>285</v>
      </c>
      <c r="D3" s="219" t="s">
        <v>337</v>
      </c>
      <c r="E3" s="219" t="s">
        <v>128</v>
      </c>
      <c r="F3" s="219" t="s">
        <v>338</v>
      </c>
      <c r="G3" s="219" t="s">
        <v>339</v>
      </c>
      <c r="H3" s="387"/>
      <c r="I3" s="36"/>
      <c r="J3" s="36"/>
      <c r="K3" s="220"/>
      <c r="L3" s="36"/>
      <c r="M3" s="36"/>
      <c r="N3" s="36"/>
    </row>
    <row r="4" spans="1:14" ht="12.75" customHeight="1">
      <c r="A4" s="98" t="s">
        <v>50</v>
      </c>
      <c r="B4" s="98" t="s">
        <v>49</v>
      </c>
      <c r="C4" s="98">
        <v>1</v>
      </c>
      <c r="D4" s="98">
        <v>2</v>
      </c>
      <c r="E4" s="98">
        <v>3</v>
      </c>
      <c r="F4" s="98">
        <v>4</v>
      </c>
      <c r="G4" s="98">
        <v>5</v>
      </c>
      <c r="H4" s="26"/>
      <c r="I4" s="93"/>
      <c r="J4" s="93"/>
      <c r="K4" s="93"/>
      <c r="L4" s="93"/>
      <c r="M4" s="93"/>
      <c r="N4" s="93"/>
    </row>
    <row r="5" spans="1:14" ht="15" customHeight="1">
      <c r="A5" s="101" t="s">
        <v>51</v>
      </c>
      <c r="B5" s="115" t="s">
        <v>52</v>
      </c>
      <c r="C5" s="55">
        <f>SUM([1]!CR12_01_01)</f>
        <v>0</v>
      </c>
      <c r="D5" s="108">
        <f>SUM('[2]опер'!$D$59)</f>
        <v>0</v>
      </c>
      <c r="E5" s="55">
        <f>SUM([1]!CR12_01_03)</f>
        <v>0</v>
      </c>
      <c r="F5" s="55">
        <f>SUM([1]!CR12_01_04)</f>
        <v>0</v>
      </c>
      <c r="G5" s="55">
        <f>SUM([1]!CR12_01_05)</f>
        <v>0</v>
      </c>
      <c r="H5" s="201">
        <f>(C5+E5)-D5</f>
        <v>0</v>
      </c>
      <c r="I5" s="215">
        <f>SUM([1]!CR12_01_02-D5)</f>
        <v>0</v>
      </c>
      <c r="J5" s="93"/>
      <c r="K5" s="93"/>
      <c r="L5" s="93"/>
      <c r="M5" s="93"/>
      <c r="N5" s="93"/>
    </row>
    <row r="6" spans="1:14" ht="24" customHeight="1">
      <c r="A6" s="221" t="s">
        <v>227</v>
      </c>
      <c r="B6" s="115" t="s">
        <v>53</v>
      </c>
      <c r="C6" s="55">
        <f>SUM([1]!CR12_02_01)</f>
        <v>0</v>
      </c>
      <c r="D6" s="55">
        <f>SUM([1]!CR12_02_02)</f>
        <v>0</v>
      </c>
      <c r="E6" s="55">
        <f>SUM([1]!CR12_02_03)</f>
        <v>0</v>
      </c>
      <c r="F6" s="55">
        <f>SUM([1]!CR12_02_04)</f>
        <v>0</v>
      </c>
      <c r="G6" s="55">
        <f>SUM([1]!CR12_02_05)</f>
        <v>0</v>
      </c>
      <c r="H6" s="201">
        <f aca="true" t="shared" si="0" ref="H6:H13">(C6+E6)-D6</f>
        <v>0</v>
      </c>
      <c r="I6" s="93"/>
      <c r="J6" s="93"/>
      <c r="K6" s="93"/>
      <c r="L6" s="93"/>
      <c r="M6" s="93"/>
      <c r="N6" s="93"/>
    </row>
    <row r="7" spans="1:14" ht="15" customHeight="1">
      <c r="A7" s="101" t="s">
        <v>186</v>
      </c>
      <c r="B7" s="115" t="s">
        <v>54</v>
      </c>
      <c r="C7" s="108">
        <f>SUM(C5-C6)</f>
        <v>0</v>
      </c>
      <c r="D7" s="108">
        <f>SUM(D5-D6)</f>
        <v>0</v>
      </c>
      <c r="E7" s="108">
        <f>SUM(E5-E6)</f>
        <v>0</v>
      </c>
      <c r="F7" s="108">
        <f>SUM(F5-F6)</f>
        <v>0</v>
      </c>
      <c r="G7" s="108">
        <f>SUM(G5-G6)</f>
        <v>0</v>
      </c>
      <c r="H7" s="201">
        <f t="shared" si="0"/>
        <v>0</v>
      </c>
      <c r="I7" s="36">
        <f>SUM([1]!CR12_03_01)-C7</f>
        <v>0</v>
      </c>
      <c r="J7" s="36">
        <f>SUM([1]!CR12_03_02)-D7</f>
        <v>0</v>
      </c>
      <c r="K7" s="36">
        <f>SUM([1]!CR12_03_03)-E7</f>
        <v>0</v>
      </c>
      <c r="L7" s="36">
        <f>SUM([1]!CR12_03_04)-F7</f>
        <v>0</v>
      </c>
      <c r="M7" s="36">
        <f>SUM([1]!CR12_03_05)-G7</f>
        <v>0</v>
      </c>
      <c r="N7" s="36"/>
    </row>
    <row r="8" spans="1:14" ht="24" customHeight="1">
      <c r="A8" s="101" t="s">
        <v>340</v>
      </c>
      <c r="B8" s="115" t="s">
        <v>55</v>
      </c>
      <c r="C8" s="55">
        <f>SUM([1]!CR12_04_01)</f>
        <v>0</v>
      </c>
      <c r="D8" s="55">
        <f>SUM([1]!CR12_04_02)</f>
        <v>0</v>
      </c>
      <c r="E8" s="55">
        <f>SUM([1]!CR12_04_03)</f>
        <v>0</v>
      </c>
      <c r="F8" s="55">
        <f>SUM([1]!CR12_04_04)</f>
        <v>0</v>
      </c>
      <c r="G8" s="55">
        <f>SUM([1]!CR12_04_05)</f>
        <v>0</v>
      </c>
      <c r="H8" s="201">
        <f t="shared" si="0"/>
        <v>0</v>
      </c>
      <c r="I8" s="202"/>
      <c r="J8" s="36"/>
      <c r="K8" s="36"/>
      <c r="L8" s="36"/>
      <c r="M8" s="36"/>
      <c r="N8" s="36"/>
    </row>
    <row r="9" spans="1:8" ht="24" customHeight="1">
      <c r="A9" s="221" t="s">
        <v>228</v>
      </c>
      <c r="B9" s="115" t="s">
        <v>56</v>
      </c>
      <c r="C9" s="55">
        <f>SUM([1]!CR12_05_01)</f>
        <v>0</v>
      </c>
      <c r="D9" s="55">
        <f>SUM([1]!CR12_05_02)</f>
        <v>0</v>
      </c>
      <c r="E9" s="55">
        <f>SUM([1]!CR12_05_03)</f>
        <v>0</v>
      </c>
      <c r="F9" s="55">
        <f>SUM([1]!CR12_05_04)</f>
        <v>0</v>
      </c>
      <c r="G9" s="55">
        <f>SUM([1]!CR12_05_05)</f>
        <v>0</v>
      </c>
      <c r="H9" s="201">
        <f t="shared" si="0"/>
        <v>0</v>
      </c>
    </row>
    <row r="10" spans="1:13" ht="15" customHeight="1">
      <c r="A10" s="101" t="s">
        <v>90</v>
      </c>
      <c r="B10" s="115" t="s">
        <v>57</v>
      </c>
      <c r="C10" s="108">
        <f>SUM(C5-C9)</f>
        <v>0</v>
      </c>
      <c r="D10" s="108">
        <f>SUM(D5-D9)</f>
        <v>0</v>
      </c>
      <c r="E10" s="108">
        <f>SUM(E5-E9)</f>
        <v>0</v>
      </c>
      <c r="F10" s="108">
        <f>SUM(F5-F9)</f>
        <v>0</v>
      </c>
      <c r="G10" s="108">
        <f>SUM(G5-G9)</f>
        <v>0</v>
      </c>
      <c r="H10" s="201">
        <f t="shared" si="0"/>
        <v>0</v>
      </c>
      <c r="I10" s="100">
        <f>SUM([1]!CR12_06_01)-C10</f>
        <v>0</v>
      </c>
      <c r="J10" s="100">
        <f>SUM([1]!CR12_06_02)-D10</f>
        <v>0</v>
      </c>
      <c r="K10" s="100">
        <f>SUM([1]!CR12_06_03)-E10</f>
        <v>0</v>
      </c>
      <c r="L10" s="100">
        <f>SUM([1]!CR12_06_04)-F10</f>
        <v>0</v>
      </c>
      <c r="M10" s="100">
        <f>SUM([1]!CR12_06_05)-G10</f>
        <v>0</v>
      </c>
    </row>
    <row r="11" spans="1:10" ht="36.75" customHeight="1">
      <c r="A11" s="221" t="s">
        <v>348</v>
      </c>
      <c r="B11" s="115" t="s">
        <v>58</v>
      </c>
      <c r="C11" s="55">
        <f>SUM([1]!CR12_07_01)</f>
        <v>0</v>
      </c>
      <c r="D11" s="55">
        <f>SUM([1]!CR12_07_02)</f>
        <v>0</v>
      </c>
      <c r="E11" s="55">
        <f>SUM([1]!CR12_07_03)</f>
        <v>0</v>
      </c>
      <c r="F11" s="55">
        <f>SUM([1]!CR12_07_04)</f>
        <v>0</v>
      </c>
      <c r="G11" s="55">
        <f>SUM([1]!CR12_07_05)</f>
        <v>0</v>
      </c>
      <c r="H11" s="201">
        <f t="shared" si="0"/>
        <v>0</v>
      </c>
      <c r="J11" s="36" t="s">
        <v>150</v>
      </c>
    </row>
    <row r="12" spans="1:8" ht="15" customHeight="1">
      <c r="A12" s="101" t="s">
        <v>203</v>
      </c>
      <c r="B12" s="115" t="s">
        <v>59</v>
      </c>
      <c r="C12" s="55">
        <f>SUM([1]!CR12_08_01)</f>
        <v>0</v>
      </c>
      <c r="D12" s="55">
        <f>SUM([1]!CR12_08_02)</f>
        <v>0</v>
      </c>
      <c r="E12" s="55">
        <f>SUM([1]!CR12_08_03)</f>
        <v>0</v>
      </c>
      <c r="F12" s="55">
        <f>SUM([1]!CR12_08_04)</f>
        <v>0</v>
      </c>
      <c r="G12" s="55">
        <f>SUM([1]!CR12_08_05)</f>
        <v>0</v>
      </c>
      <c r="H12" s="201">
        <f t="shared" si="0"/>
        <v>0</v>
      </c>
    </row>
    <row r="13" spans="1:8" ht="24" customHeight="1">
      <c r="A13" s="101" t="s">
        <v>204</v>
      </c>
      <c r="B13" s="115" t="s">
        <v>60</v>
      </c>
      <c r="C13" s="55">
        <f>SUM([1]!CR12_09_01)</f>
        <v>0</v>
      </c>
      <c r="D13" s="55">
        <f>SUM([1]!CR12_09_02)</f>
        <v>0</v>
      </c>
      <c r="E13" s="55">
        <f>SUM([1]!CR12_09_03)</f>
        <v>0</v>
      </c>
      <c r="F13" s="55">
        <f>SUM([1]!CR12_09_04)</f>
        <v>0</v>
      </c>
      <c r="G13" s="55">
        <f>SUM([1]!CR12_09_05)</f>
        <v>0</v>
      </c>
      <c r="H13" s="201">
        <f t="shared" si="0"/>
        <v>0</v>
      </c>
    </row>
    <row r="14" spans="1:8" ht="12.75">
      <c r="A14" s="76"/>
      <c r="B14" s="196"/>
      <c r="C14" s="196"/>
      <c r="D14" s="196"/>
      <c r="E14" s="196"/>
      <c r="F14" s="196"/>
      <c r="G14" s="196"/>
      <c r="H14" s="76"/>
    </row>
    <row r="15" spans="1:8" ht="15" customHeight="1">
      <c r="A15" s="382" t="s">
        <v>349</v>
      </c>
      <c r="B15" s="365"/>
      <c r="C15" s="365"/>
      <c r="D15" s="365"/>
      <c r="E15" s="223">
        <f>SUM([1]!CR12_10_01)</f>
        <v>0</v>
      </c>
      <c r="F15" s="132" t="s">
        <v>131</v>
      </c>
      <c r="G15" s="132"/>
      <c r="H15" s="132"/>
    </row>
    <row r="16" spans="1:8" ht="15" customHeight="1">
      <c r="A16" s="76"/>
      <c r="B16" s="189"/>
      <c r="C16" s="76"/>
      <c r="D16" s="132"/>
      <c r="E16" s="132"/>
      <c r="F16" s="132"/>
      <c r="G16" s="132"/>
      <c r="H16" s="132"/>
    </row>
    <row r="17" spans="1:8" ht="12.75">
      <c r="A17" s="132"/>
      <c r="B17" s="76"/>
      <c r="C17" s="132"/>
      <c r="D17" s="132"/>
      <c r="E17" s="132"/>
      <c r="F17" s="76"/>
      <c r="G17" s="76"/>
      <c r="H17" s="76"/>
    </row>
    <row r="18" spans="1:8" ht="12.75">
      <c r="A18" s="132"/>
      <c r="B18" s="132"/>
      <c r="C18" s="132"/>
      <c r="D18" s="132"/>
      <c r="E18" s="132"/>
      <c r="F18" s="132"/>
      <c r="G18" s="132"/>
      <c r="H18" s="132"/>
    </row>
    <row r="19" spans="1:8" ht="12.75">
      <c r="A19" s="132"/>
      <c r="B19" s="132"/>
      <c r="C19" s="132"/>
      <c r="D19" s="132"/>
      <c r="E19" s="132"/>
      <c r="F19" s="132"/>
      <c r="G19" s="132"/>
      <c r="H19" s="132"/>
    </row>
    <row r="20" spans="1:8" ht="12.75">
      <c r="A20" s="132"/>
      <c r="B20" s="132"/>
      <c r="C20" s="132"/>
      <c r="D20" s="132"/>
      <c r="E20" s="132"/>
      <c r="F20" s="132"/>
      <c r="G20" s="132"/>
      <c r="H20" s="132"/>
    </row>
    <row r="21" spans="1:8" ht="12.75">
      <c r="A21" s="132"/>
      <c r="B21" s="132"/>
      <c r="C21" s="132"/>
      <c r="D21" s="132"/>
      <c r="E21" s="132"/>
      <c r="F21" s="132"/>
      <c r="G21" s="132"/>
      <c r="H21" s="132"/>
    </row>
  </sheetData>
  <sheetProtection password="CEC1" sheet="1" objects="1" scenarios="1"/>
  <mergeCells count="4">
    <mergeCell ref="C2:G2"/>
    <mergeCell ref="H1:H3"/>
    <mergeCell ref="A15:D15"/>
    <mergeCell ref="A1:G1"/>
  </mergeCells>
  <printOptions/>
  <pageMargins left="0.984251968503937" right="0.3937007874015748" top="0.5905511811023623" bottom="0.5905511811023623" header="0.5118110236220472" footer="0.5118110236220472"/>
  <pageSetup firstPageNumber="12" useFirstPageNumber="1" horizontalDpi="600" verticalDpi="600" orientation="landscape" paperSize="9" scale="9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/>
  <dimension ref="A1:R25"/>
  <sheetViews>
    <sheetView view="pageBreakPreview" zoomScaleNormal="75" zoomScaleSheetLayoutView="100" workbookViewId="0" topLeftCell="A1">
      <selection activeCell="C12" sqref="C12"/>
    </sheetView>
  </sheetViews>
  <sheetFormatPr defaultColWidth="9.00390625" defaultRowHeight="12.75"/>
  <cols>
    <col min="1" max="1" width="53.75390625" style="100" customWidth="1"/>
    <col min="2" max="2" width="8.25390625" style="100" customWidth="1"/>
    <col min="3" max="3" width="13.125" style="100" customWidth="1"/>
    <col min="4" max="4" width="14.75390625" style="100" customWidth="1"/>
    <col min="5" max="5" width="15.375" style="100" customWidth="1"/>
    <col min="6" max="6" width="17.125" style="100" customWidth="1"/>
    <col min="7" max="16384" width="9.125" style="100" customWidth="1"/>
  </cols>
  <sheetData>
    <row r="1" spans="1:6" s="131" customFormat="1" ht="18.75" customHeight="1">
      <c r="A1" s="376" t="s">
        <v>350</v>
      </c>
      <c r="B1" s="313"/>
      <c r="C1" s="313"/>
      <c r="D1" s="313"/>
      <c r="E1" s="313"/>
      <c r="F1" s="313"/>
    </row>
    <row r="2" spans="1:6" ht="12.75">
      <c r="A2" s="132"/>
      <c r="B2" s="132"/>
      <c r="C2" s="132"/>
      <c r="D2" s="132"/>
      <c r="E2" s="132"/>
      <c r="F2" s="200" t="s">
        <v>129</v>
      </c>
    </row>
    <row r="3" spans="1:6" ht="15" customHeight="1">
      <c r="A3" s="315"/>
      <c r="B3" s="315" t="s">
        <v>92</v>
      </c>
      <c r="C3" s="315" t="s">
        <v>134</v>
      </c>
      <c r="D3" s="315" t="s">
        <v>236</v>
      </c>
      <c r="E3" s="316"/>
      <c r="F3" s="315"/>
    </row>
    <row r="4" spans="1:9" ht="65.25" customHeight="1">
      <c r="A4" s="315"/>
      <c r="B4" s="315"/>
      <c r="C4" s="315"/>
      <c r="D4" s="78" t="s">
        <v>90</v>
      </c>
      <c r="E4" s="78" t="s">
        <v>108</v>
      </c>
      <c r="F4" s="78" t="s">
        <v>106</v>
      </c>
      <c r="I4" s="220"/>
    </row>
    <row r="5" spans="1:10" ht="12.75">
      <c r="A5" s="98" t="s">
        <v>50</v>
      </c>
      <c r="B5" s="98" t="s">
        <v>49</v>
      </c>
      <c r="C5" s="98">
        <v>1</v>
      </c>
      <c r="D5" s="98">
        <v>2</v>
      </c>
      <c r="E5" s="98">
        <v>3</v>
      </c>
      <c r="F5" s="98">
        <v>4</v>
      </c>
      <c r="G5" s="343"/>
      <c r="H5" s="343"/>
      <c r="I5" s="343"/>
      <c r="J5" s="343"/>
    </row>
    <row r="6" spans="1:10" ht="15" customHeight="1">
      <c r="A6" s="101" t="s">
        <v>285</v>
      </c>
      <c r="B6" s="115" t="s">
        <v>52</v>
      </c>
      <c r="C6" s="55">
        <f>SUM([1]!CR13_01_01)</f>
        <v>19</v>
      </c>
      <c r="D6" s="55">
        <f>SUM([1]!CR13_01_02)</f>
        <v>14</v>
      </c>
      <c r="E6" s="55">
        <f>SUM([1]!CR13_01_03)</f>
        <v>9</v>
      </c>
      <c r="F6" s="55">
        <f>SUM([1]!CR13_01_04)</f>
        <v>0</v>
      </c>
      <c r="G6" s="343"/>
      <c r="H6" s="343"/>
      <c r="I6" s="343"/>
      <c r="J6" s="343"/>
    </row>
    <row r="7" spans="1:10" ht="15" customHeight="1">
      <c r="A7" s="101" t="s">
        <v>286</v>
      </c>
      <c r="B7" s="115" t="s">
        <v>53</v>
      </c>
      <c r="C7" s="108">
        <f>SUM('[2]опер'!$D$88)</f>
        <v>29</v>
      </c>
      <c r="D7" s="55">
        <f>SUM([1]!CR13_02_02)</f>
        <v>20</v>
      </c>
      <c r="E7" s="55">
        <f>SUM([1]!CR13_02_03)</f>
        <v>14</v>
      </c>
      <c r="F7" s="55">
        <f>SUM([1]!CR13_02_04)</f>
        <v>0</v>
      </c>
      <c r="G7" s="100">
        <f>((C6+C8)-C7)</f>
        <v>0</v>
      </c>
      <c r="H7" s="100">
        <f>((D6+D8)-D7)</f>
        <v>0</v>
      </c>
      <c r="I7" s="100">
        <f>((E6+E8)-E7)</f>
        <v>0</v>
      </c>
      <c r="J7" s="100">
        <f>((F6+F8)-F7)</f>
        <v>0</v>
      </c>
    </row>
    <row r="8" spans="1:7" ht="15" customHeight="1">
      <c r="A8" s="101" t="s">
        <v>351</v>
      </c>
      <c r="B8" s="115" t="s">
        <v>54</v>
      </c>
      <c r="C8" s="55">
        <f>SUM([1]!CR13_03_01)</f>
        <v>10</v>
      </c>
      <c r="D8" s="55">
        <f>SUM([1]!CR13_03_02)</f>
        <v>6</v>
      </c>
      <c r="E8" s="55">
        <f>SUM([1]!CR13_03_03)</f>
        <v>5</v>
      </c>
      <c r="F8" s="55">
        <f>SUM([1]!CR13_03_04)</f>
        <v>0</v>
      </c>
      <c r="G8" s="110">
        <f>SUM(C7-[1]!CR13_02_01)</f>
        <v>0</v>
      </c>
    </row>
    <row r="9" spans="1:6" ht="24" customHeight="1">
      <c r="A9" s="221" t="s">
        <v>375</v>
      </c>
      <c r="B9" s="115" t="s">
        <v>55</v>
      </c>
      <c r="C9" s="55">
        <f>SUM([1]!CR13_04_01)</f>
        <v>7</v>
      </c>
      <c r="D9" s="55">
        <f>SUM([1]!CR13_04_02)</f>
        <v>5</v>
      </c>
      <c r="E9" s="55">
        <f>SUM([1]!CR13_04_03)</f>
        <v>2</v>
      </c>
      <c r="F9" s="55">
        <f>SUM([1]!CR13_04_04)</f>
        <v>0</v>
      </c>
    </row>
    <row r="10" spans="1:6" ht="15" customHeight="1">
      <c r="A10" s="101" t="s">
        <v>203</v>
      </c>
      <c r="B10" s="115" t="s">
        <v>56</v>
      </c>
      <c r="C10" s="55">
        <f>SUM([1]!CR13_05_01)</f>
        <v>0</v>
      </c>
      <c r="D10" s="55">
        <f>SUM([1]!CR13_05_02)</f>
        <v>0</v>
      </c>
      <c r="E10" s="55">
        <f>SUM([1]!CR13_05_03)</f>
        <v>0</v>
      </c>
      <c r="F10" s="55">
        <f>SUM([1]!CR13_05_04)</f>
        <v>0</v>
      </c>
    </row>
    <row r="11" spans="1:6" ht="15" customHeight="1">
      <c r="A11" s="101" t="s">
        <v>289</v>
      </c>
      <c r="B11" s="115" t="s">
        <v>57</v>
      </c>
      <c r="C11" s="55">
        <f>SUM([1]!CR13_06_01)</f>
        <v>0</v>
      </c>
      <c r="D11" s="55">
        <f>SUM([1]!CR13_06_02)</f>
        <v>0</v>
      </c>
      <c r="E11" s="55">
        <f>SUM([1]!CR13_06_03)</f>
        <v>0</v>
      </c>
      <c r="F11" s="55">
        <f>SUM([1]!CR13_06_04)</f>
        <v>0</v>
      </c>
    </row>
    <row r="12" spans="1:6" ht="15" customHeight="1">
      <c r="A12" s="101" t="s">
        <v>151</v>
      </c>
      <c r="B12" s="115" t="s">
        <v>58</v>
      </c>
      <c r="C12" s="55">
        <f>SUM([1]!CR13_07_01)</f>
        <v>0</v>
      </c>
      <c r="D12" s="55">
        <f>SUM([1]!CR13_07_02)</f>
        <v>0</v>
      </c>
      <c r="E12" s="55">
        <f>SUM([1]!CR13_07_03)</f>
        <v>0</v>
      </c>
      <c r="F12" s="55">
        <f>SUM([1]!CR13_07_04)</f>
        <v>0</v>
      </c>
    </row>
    <row r="13" spans="1:6" ht="24" customHeight="1">
      <c r="A13" s="101" t="s">
        <v>202</v>
      </c>
      <c r="B13" s="115" t="s">
        <v>59</v>
      </c>
      <c r="C13" s="55">
        <f>SUM([1]!CR13_08_01)</f>
        <v>0</v>
      </c>
      <c r="D13" s="55">
        <f>SUM([1]!CR13_08_02)</f>
        <v>0</v>
      </c>
      <c r="E13" s="55">
        <f>SUM([1]!CR13_08_03)</f>
        <v>0</v>
      </c>
      <c r="F13" s="55">
        <f>SUM([1]!CR13_08_04)</f>
        <v>0</v>
      </c>
    </row>
    <row r="14" spans="1:18" s="112" customFormat="1" ht="24" customHeight="1">
      <c r="A14" s="101" t="s">
        <v>208</v>
      </c>
      <c r="B14" s="115" t="s">
        <v>60</v>
      </c>
      <c r="C14" s="55">
        <f>SUM([1]!CR13_09_01)</f>
        <v>4</v>
      </c>
      <c r="D14" s="55">
        <f>SUM([1]!CR13_09_02)</f>
        <v>3</v>
      </c>
      <c r="E14" s="55">
        <f>SUM([1]!CR13_09_03)</f>
        <v>2</v>
      </c>
      <c r="F14" s="55">
        <f>SUM([1]!CR13_09_04)</f>
        <v>0</v>
      </c>
      <c r="G14" s="224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</row>
    <row r="15" spans="1:6" s="36" customFormat="1" ht="15" customHeight="1">
      <c r="A15" s="101" t="s">
        <v>212</v>
      </c>
      <c r="B15" s="115" t="s">
        <v>61</v>
      </c>
      <c r="C15" s="55">
        <f>SUM([1]!CR13_10_01)</f>
        <v>0</v>
      </c>
      <c r="D15" s="55">
        <f>SUM([1]!CR13_10_02)</f>
        <v>0</v>
      </c>
      <c r="E15" s="55">
        <f>SUM([1]!CR13_10_03)</f>
        <v>0</v>
      </c>
      <c r="F15" s="55">
        <f>SUM([1]!CR13_10_04)</f>
        <v>0</v>
      </c>
    </row>
    <row r="16" spans="1:6" s="36" customFormat="1" ht="15" customHeight="1">
      <c r="A16" s="101" t="s">
        <v>166</v>
      </c>
      <c r="B16" s="115" t="s">
        <v>62</v>
      </c>
      <c r="C16" s="55">
        <f>SUM([1]!CR13_11_01)</f>
        <v>0</v>
      </c>
      <c r="D16" s="55">
        <f>SUM([1]!CR13_11_02)</f>
        <v>0</v>
      </c>
      <c r="E16" s="55">
        <f>SUM([1]!CR13_11_03)</f>
        <v>0</v>
      </c>
      <c r="F16" s="55">
        <f>SUM([1]!CR13_11_04)</f>
        <v>0</v>
      </c>
    </row>
    <row r="17" spans="1:6" s="36" customFormat="1" ht="15" customHeight="1">
      <c r="A17" s="101" t="s">
        <v>133</v>
      </c>
      <c r="B17" s="115" t="s">
        <v>63</v>
      </c>
      <c r="C17" s="55">
        <f>SUM([1]!CR13_12_01)</f>
        <v>1</v>
      </c>
      <c r="D17" s="55">
        <f>SUM([1]!CR13_12_02)</f>
        <v>1</v>
      </c>
      <c r="E17" s="55">
        <f>SUM([1]!CR13_12_03)</f>
        <v>0</v>
      </c>
      <c r="F17" s="55">
        <f>SUM([1]!CR13_12_04)</f>
        <v>0</v>
      </c>
    </row>
    <row r="18" spans="1:6" s="36" customFormat="1" ht="24" customHeight="1">
      <c r="A18" s="101" t="s">
        <v>352</v>
      </c>
      <c r="B18" s="115" t="s">
        <v>64</v>
      </c>
      <c r="C18" s="55">
        <f>SUM([1]!CR13_13_01)</f>
        <v>0</v>
      </c>
      <c r="D18" s="55">
        <f>SUM([1]!CR13_13_02)</f>
        <v>0</v>
      </c>
      <c r="E18" s="55">
        <f>SUM([1]!CR13_13_03)</f>
        <v>0</v>
      </c>
      <c r="F18" s="55">
        <f>SUM([1]!CR13_13_04)</f>
        <v>0</v>
      </c>
    </row>
    <row r="19" spans="1:18" s="225" customFormat="1" ht="12.75">
      <c r="A19" s="76"/>
      <c r="B19" s="196"/>
      <c r="C19" s="196"/>
      <c r="D19" s="196"/>
      <c r="E19" s="196"/>
      <c r="F19" s="19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</row>
    <row r="20" spans="1:6" ht="15" customHeight="1">
      <c r="A20" s="76"/>
      <c r="B20" s="189"/>
      <c r="C20" s="76"/>
      <c r="D20" s="132"/>
      <c r="E20" s="132"/>
      <c r="F20" s="132"/>
    </row>
    <row r="21" spans="1:6" ht="12.75">
      <c r="A21" s="132"/>
      <c r="B21" s="76"/>
      <c r="C21" s="132"/>
      <c r="D21" s="76"/>
      <c r="E21" s="132"/>
      <c r="F21" s="132"/>
    </row>
    <row r="22" spans="1:6" ht="12.75">
      <c r="A22" s="132"/>
      <c r="B22" s="132"/>
      <c r="C22" s="132"/>
      <c r="D22" s="132"/>
      <c r="E22" s="132"/>
      <c r="F22" s="132"/>
    </row>
    <row r="23" spans="1:6" ht="12.75">
      <c r="A23" s="132"/>
      <c r="B23" s="132"/>
      <c r="C23" s="132"/>
      <c r="D23" s="132"/>
      <c r="E23" s="132"/>
      <c r="F23" s="132"/>
    </row>
    <row r="24" spans="1:6" ht="12.75">
      <c r="A24" s="132"/>
      <c r="B24" s="132"/>
      <c r="C24" s="132"/>
      <c r="D24" s="132"/>
      <c r="E24" s="132"/>
      <c r="F24" s="132"/>
    </row>
    <row r="25" spans="1:6" ht="12.75">
      <c r="A25" s="132"/>
      <c r="B25" s="132"/>
      <c r="C25" s="132"/>
      <c r="D25" s="132"/>
      <c r="E25" s="132"/>
      <c r="F25" s="132"/>
    </row>
  </sheetData>
  <sheetProtection password="CEC1" sheet="1" objects="1" scenarios="1"/>
  <mergeCells count="6">
    <mergeCell ref="G5:J6"/>
    <mergeCell ref="A1:F1"/>
    <mergeCell ref="A3:A4"/>
    <mergeCell ref="B3:B4"/>
    <mergeCell ref="C3:C4"/>
    <mergeCell ref="D3:F3"/>
  </mergeCells>
  <printOptions/>
  <pageMargins left="0.984251968503937" right="0.3937007874015748" top="0.5905511811023623" bottom="0.5905511811023623" header="0.5118110236220472" footer="0.5118110236220472"/>
  <pageSetup firstPageNumber="12" useFirstPageNumber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/>
  <dimension ref="A1:BO81"/>
  <sheetViews>
    <sheetView view="pageBreakPreview" zoomScaleNormal="75" zoomScaleSheetLayoutView="100" workbookViewId="0" topLeftCell="A1">
      <selection activeCell="E25" sqref="E25"/>
    </sheetView>
  </sheetViews>
  <sheetFormatPr defaultColWidth="9.00390625" defaultRowHeight="12.75"/>
  <cols>
    <col min="1" max="1" width="53.75390625" style="100" customWidth="1"/>
    <col min="2" max="2" width="8.25390625" style="100" customWidth="1"/>
    <col min="3" max="3" width="12.00390625" style="100" customWidth="1"/>
    <col min="4" max="4" width="15.625" style="100" customWidth="1"/>
    <col min="5" max="5" width="16.875" style="100" customWidth="1"/>
    <col min="6" max="6" width="19.125" style="100" customWidth="1"/>
    <col min="7" max="16384" width="9.125" style="100" customWidth="1"/>
  </cols>
  <sheetData>
    <row r="1" spans="1:13" s="131" customFormat="1" ht="18.75" customHeight="1">
      <c r="A1" s="376" t="s">
        <v>353</v>
      </c>
      <c r="B1" s="376"/>
      <c r="C1" s="376"/>
      <c r="D1" s="376"/>
      <c r="E1" s="376"/>
      <c r="F1" s="376"/>
      <c r="H1" s="226"/>
      <c r="I1" s="226"/>
      <c r="J1" s="226"/>
      <c r="K1" s="226"/>
      <c r="L1" s="226"/>
      <c r="M1" s="226"/>
    </row>
    <row r="2" spans="1:13" ht="12.75">
      <c r="A2" s="132"/>
      <c r="B2" s="132"/>
      <c r="C2" s="132"/>
      <c r="D2" s="132"/>
      <c r="E2" s="132"/>
      <c r="F2" s="200" t="s">
        <v>129</v>
      </c>
      <c r="H2" s="36"/>
      <c r="I2" s="36"/>
      <c r="J2" s="36"/>
      <c r="K2" s="36"/>
      <c r="L2" s="36"/>
      <c r="M2" s="36"/>
    </row>
    <row r="3" spans="1:13" ht="15" customHeight="1">
      <c r="A3" s="315"/>
      <c r="B3" s="315" t="s">
        <v>92</v>
      </c>
      <c r="C3" s="315" t="s">
        <v>134</v>
      </c>
      <c r="D3" s="392" t="s">
        <v>236</v>
      </c>
      <c r="E3" s="393"/>
      <c r="F3" s="394"/>
      <c r="H3" s="36"/>
      <c r="I3" s="36"/>
      <c r="J3" s="36"/>
      <c r="K3" s="36"/>
      <c r="L3" s="36"/>
      <c r="M3" s="36"/>
    </row>
    <row r="4" spans="1:13" ht="50.25" customHeight="1">
      <c r="A4" s="315"/>
      <c r="B4" s="315"/>
      <c r="C4" s="315"/>
      <c r="D4" s="78" t="s">
        <v>90</v>
      </c>
      <c r="E4" s="78" t="s">
        <v>108</v>
      </c>
      <c r="F4" s="78" t="s">
        <v>106</v>
      </c>
      <c r="H4" s="36"/>
      <c r="I4" s="220"/>
      <c r="J4" s="36"/>
      <c r="K4" s="36"/>
      <c r="L4" s="36"/>
      <c r="M4" s="36"/>
    </row>
    <row r="5" spans="1:13" ht="12.75">
      <c r="A5" s="98" t="s">
        <v>50</v>
      </c>
      <c r="B5" s="98" t="s">
        <v>49</v>
      </c>
      <c r="C5" s="98">
        <v>1</v>
      </c>
      <c r="D5" s="98">
        <v>2</v>
      </c>
      <c r="E5" s="98">
        <v>3</v>
      </c>
      <c r="F5" s="99">
        <v>4</v>
      </c>
      <c r="G5" s="93"/>
      <c r="H5" s="93"/>
      <c r="I5" s="93"/>
      <c r="J5" s="93"/>
      <c r="K5" s="36"/>
      <c r="L5" s="36"/>
      <c r="M5" s="36"/>
    </row>
    <row r="6" spans="1:13" ht="15" customHeight="1">
      <c r="A6" s="101" t="s">
        <v>354</v>
      </c>
      <c r="B6" s="71" t="s">
        <v>52</v>
      </c>
      <c r="C6" s="55">
        <f>SUM([1]!CR14_01_01)</f>
        <v>0</v>
      </c>
      <c r="D6" s="55">
        <f>SUM([1]!CR14_01_02)</f>
        <v>0</v>
      </c>
      <c r="E6" s="55">
        <f>SUM([1]!CR14_01_03)</f>
        <v>0</v>
      </c>
      <c r="F6" s="227">
        <f>SUM([1]!CR14_01_04)</f>
        <v>0</v>
      </c>
      <c r="G6" s="93"/>
      <c r="H6" s="93"/>
      <c r="I6" s="93"/>
      <c r="J6" s="93"/>
      <c r="K6" s="36"/>
      <c r="L6" s="36"/>
      <c r="M6" s="36"/>
    </row>
    <row r="7" spans="1:13" ht="15" customHeight="1">
      <c r="A7" s="101" t="s">
        <v>286</v>
      </c>
      <c r="B7" s="71" t="s">
        <v>53</v>
      </c>
      <c r="C7" s="55">
        <f>SUM([1]!CR14_02_01)</f>
        <v>5</v>
      </c>
      <c r="D7" s="55">
        <f>SUM([1]!CR14_02_02)</f>
        <v>2</v>
      </c>
      <c r="E7" s="55">
        <f>SUM([1]!CR14_02_03)</f>
        <v>2</v>
      </c>
      <c r="F7" s="55">
        <f>SUM([1]!CR14_02_04)</f>
        <v>0</v>
      </c>
      <c r="G7" s="100">
        <f>((C6+C8)-C7)</f>
        <v>0</v>
      </c>
      <c r="H7" s="100">
        <f>((D6+D8)-D7)</f>
        <v>0</v>
      </c>
      <c r="I7" s="100">
        <f>((E6+E8)-E7)</f>
        <v>0</v>
      </c>
      <c r="J7" s="100">
        <f>((F6+F8)-F7)</f>
        <v>0</v>
      </c>
      <c r="K7" s="36"/>
      <c r="L7" s="36"/>
      <c r="M7" s="36"/>
    </row>
    <row r="8" spans="1:13" ht="15" customHeight="1">
      <c r="A8" s="101" t="s">
        <v>128</v>
      </c>
      <c r="B8" s="71" t="s">
        <v>54</v>
      </c>
      <c r="C8" s="55">
        <f>SUM([1]!CR14_03_01)</f>
        <v>5</v>
      </c>
      <c r="D8" s="55">
        <f>SUM([1]!CR14_03_02)</f>
        <v>2</v>
      </c>
      <c r="E8" s="55">
        <f>SUM([1]!CR14_03_03)</f>
        <v>2</v>
      </c>
      <c r="F8" s="55">
        <f>SUM([1]!CR14_03_04)</f>
        <v>0</v>
      </c>
      <c r="G8" s="110">
        <f>SUM('[2]опер'!$D$125)-CR14_02_02</f>
        <v>0</v>
      </c>
      <c r="H8" s="36"/>
      <c r="I8" s="36"/>
      <c r="J8" s="36"/>
      <c r="K8" s="36"/>
      <c r="L8" s="36"/>
      <c r="M8" s="36"/>
    </row>
    <row r="9" spans="1:13" ht="24" customHeight="1">
      <c r="A9" s="221" t="s">
        <v>355</v>
      </c>
      <c r="B9" s="71" t="s">
        <v>55</v>
      </c>
      <c r="C9" s="55">
        <f>SUM([1]!CR14_04_01)</f>
        <v>0</v>
      </c>
      <c r="D9" s="55">
        <f>SUM([1]!CR14_04_02)</f>
        <v>0</v>
      </c>
      <c r="E9" s="55">
        <f>SUM([1]!CR14_04_03)</f>
        <v>0</v>
      </c>
      <c r="F9" s="55">
        <f>SUM([1]!CR14_04_04)</f>
        <v>0</v>
      </c>
      <c r="H9" s="36"/>
      <c r="I9" s="36"/>
      <c r="J9" s="36"/>
      <c r="K9" s="36"/>
      <c r="L9" s="36"/>
      <c r="M9" s="36"/>
    </row>
    <row r="10" spans="1:13" ht="15" customHeight="1">
      <c r="A10" s="101" t="s">
        <v>203</v>
      </c>
      <c r="B10" s="71" t="s">
        <v>56</v>
      </c>
      <c r="C10" s="55">
        <f>SUM([1]!CR14_05_01)</f>
        <v>1</v>
      </c>
      <c r="D10" s="55">
        <f>SUM([1]!CR14_05_02)</f>
        <v>1</v>
      </c>
      <c r="E10" s="55">
        <f>SUM([1]!CR14_05_03)</f>
        <v>0</v>
      </c>
      <c r="F10" s="55">
        <f>SUM([1]!CR14_05_04)</f>
        <v>0</v>
      </c>
      <c r="H10" s="36"/>
      <c r="I10" s="36"/>
      <c r="J10" s="36"/>
      <c r="K10" s="36"/>
      <c r="L10" s="36"/>
      <c r="M10" s="36"/>
    </row>
    <row r="11" spans="1:13" ht="15" customHeight="1">
      <c r="A11" s="101" t="s">
        <v>289</v>
      </c>
      <c r="B11" s="71" t="s">
        <v>57</v>
      </c>
      <c r="C11" s="55">
        <f>SUM([1]!CR14_06_01)</f>
        <v>0</v>
      </c>
      <c r="D11" s="55">
        <f>SUM([1]!CR14_06_02)</f>
        <v>0</v>
      </c>
      <c r="E11" s="55">
        <f>SUM([1]!CR14_06_03)</f>
        <v>0</v>
      </c>
      <c r="F11" s="55">
        <f>SUM([1]!CR14_06_04)</f>
        <v>0</v>
      </c>
      <c r="H11" s="36"/>
      <c r="I11" s="36"/>
      <c r="J11" s="36"/>
      <c r="K11" s="36"/>
      <c r="L11" s="36"/>
      <c r="M11" s="36"/>
    </row>
    <row r="12" spans="1:13" ht="15" customHeight="1">
      <c r="A12" s="101" t="s">
        <v>151</v>
      </c>
      <c r="B12" s="71" t="s">
        <v>58</v>
      </c>
      <c r="C12" s="55">
        <f>SUM([1]!CR14_07_01)</f>
        <v>0</v>
      </c>
      <c r="D12" s="55">
        <f>SUM([1]!CR14_07_02)</f>
        <v>0</v>
      </c>
      <c r="E12" s="55">
        <f>SUM([1]!CR14_07_03)</f>
        <v>0</v>
      </c>
      <c r="F12" s="55">
        <f>SUM([1]!CR14_07_04)</f>
        <v>0</v>
      </c>
      <c r="H12" s="36"/>
      <c r="I12" s="36"/>
      <c r="J12" s="36"/>
      <c r="K12" s="36"/>
      <c r="L12" s="36"/>
      <c r="M12" s="36"/>
    </row>
    <row r="13" spans="1:13" ht="52.5" customHeight="1">
      <c r="A13" s="101" t="s">
        <v>206</v>
      </c>
      <c r="B13" s="71" t="s">
        <v>59</v>
      </c>
      <c r="C13" s="55">
        <f>SUM([1]!CR14_08_01)</f>
        <v>0</v>
      </c>
      <c r="D13" s="55">
        <f>SUM([1]!CR14_08_02)</f>
        <v>0</v>
      </c>
      <c r="E13" s="55">
        <f>SUM([1]!CR14_08_03)</f>
        <v>0</v>
      </c>
      <c r="F13" s="55">
        <f>SUM([1]!CR14_08_04)</f>
        <v>0</v>
      </c>
      <c r="H13" s="36"/>
      <c r="I13" s="36"/>
      <c r="J13" s="36"/>
      <c r="K13" s="36"/>
      <c r="L13" s="36"/>
      <c r="M13" s="36"/>
    </row>
    <row r="14" spans="1:67" s="112" customFormat="1" ht="24" customHeight="1">
      <c r="A14" s="101" t="s">
        <v>208</v>
      </c>
      <c r="B14" s="71" t="s">
        <v>60</v>
      </c>
      <c r="C14" s="73">
        <f>SUM([1]!CR14_09_01)</f>
        <v>0</v>
      </c>
      <c r="D14" s="73">
        <f>SUM([1]!CR14_09_02)</f>
        <v>0</v>
      </c>
      <c r="E14" s="73">
        <f>SUM([1]!CR14_09_03)</f>
        <v>0</v>
      </c>
      <c r="F14" s="73">
        <f>SUM([1]!CR14_09_04)</f>
        <v>0</v>
      </c>
      <c r="G14" s="224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</row>
    <row r="15" spans="1:6" s="36" customFormat="1" ht="15" customHeight="1">
      <c r="A15" s="101" t="s">
        <v>212</v>
      </c>
      <c r="B15" s="71" t="s">
        <v>61</v>
      </c>
      <c r="C15" s="55">
        <f>SUM([1]!CR14_10_01)</f>
        <v>0</v>
      </c>
      <c r="D15" s="55">
        <f>SUM([1]!CR14_10_02)</f>
        <v>0</v>
      </c>
      <c r="E15" s="55">
        <f>SUM([1]!CR14_10_03)</f>
        <v>0</v>
      </c>
      <c r="F15" s="55">
        <f>SUM([1]!CR14_10_04)</f>
        <v>0</v>
      </c>
    </row>
    <row r="16" spans="1:6" s="36" customFormat="1" ht="15" customHeight="1">
      <c r="A16" s="101" t="s">
        <v>166</v>
      </c>
      <c r="B16" s="71" t="s">
        <v>62</v>
      </c>
      <c r="C16" s="55">
        <f>SUM([1]!CR14_11_01)</f>
        <v>0</v>
      </c>
      <c r="D16" s="55">
        <f>SUM([1]!CR14_11_02)</f>
        <v>0</v>
      </c>
      <c r="E16" s="55">
        <f>SUM([1]!CR14_11_03)</f>
        <v>0</v>
      </c>
      <c r="F16" s="55">
        <f>SUM([1]!CR14_11_04)</f>
        <v>0</v>
      </c>
    </row>
    <row r="17" spans="1:6" s="36" customFormat="1" ht="15" customHeight="1">
      <c r="A17" s="101" t="s">
        <v>133</v>
      </c>
      <c r="B17" s="71" t="s">
        <v>63</v>
      </c>
      <c r="C17" s="55">
        <f>SUM([1]!CR14_12_01)</f>
        <v>0</v>
      </c>
      <c r="D17" s="55">
        <f>SUM([1]!CR14_12_02)</f>
        <v>0</v>
      </c>
      <c r="E17" s="55">
        <f>SUM([1]!CR14_12_03)</f>
        <v>0</v>
      </c>
      <c r="F17" s="55">
        <f>SUM([1]!CR14_12_04)</f>
        <v>0</v>
      </c>
    </row>
    <row r="18" spans="1:67" s="225" customFormat="1" ht="15" customHeight="1">
      <c r="A18" s="75" t="s">
        <v>100</v>
      </c>
      <c r="B18" s="76"/>
      <c r="C18" s="76"/>
      <c r="D18" s="76"/>
      <c r="E18" s="76"/>
      <c r="F18" s="7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</row>
    <row r="19" spans="1:13" ht="24" customHeight="1">
      <c r="A19" s="367" t="s">
        <v>356</v>
      </c>
      <c r="B19" s="390"/>
      <c r="C19" s="391"/>
      <c r="D19" s="391"/>
      <c r="E19" s="208">
        <f>SUM([1]!CR14_13_01)</f>
        <v>0</v>
      </c>
      <c r="F19" s="132" t="s">
        <v>89</v>
      </c>
      <c r="G19" s="110"/>
      <c r="H19" s="36"/>
      <c r="I19" s="36"/>
      <c r="J19" s="36"/>
      <c r="K19" s="36"/>
      <c r="L19" s="36"/>
      <c r="M19" s="36"/>
    </row>
    <row r="20" spans="1:13" ht="15" customHeight="1">
      <c r="A20" s="56" t="s">
        <v>361</v>
      </c>
      <c r="B20" s="89"/>
      <c r="C20" s="90"/>
      <c r="D20" s="90"/>
      <c r="E20" s="194"/>
      <c r="F20" s="132"/>
      <c r="G20" s="110"/>
      <c r="H20" s="36"/>
      <c r="I20" s="36"/>
      <c r="J20" s="36"/>
      <c r="K20" s="36"/>
      <c r="L20" s="36"/>
      <c r="M20" s="36"/>
    </row>
    <row r="21" spans="1:13" ht="15" customHeight="1">
      <c r="A21" s="367" t="s">
        <v>359</v>
      </c>
      <c r="B21" s="367"/>
      <c r="C21" s="367"/>
      <c r="D21" s="367"/>
      <c r="E21" s="208">
        <f>SUM([1]!CR14_14_01)</f>
        <v>0</v>
      </c>
      <c r="F21" s="132" t="s">
        <v>89</v>
      </c>
      <c r="H21" s="36"/>
      <c r="I21" s="36"/>
      <c r="J21" s="36"/>
      <c r="K21" s="36"/>
      <c r="L21" s="36"/>
      <c r="M21" s="36"/>
    </row>
    <row r="22" spans="1:13" ht="15" customHeight="1">
      <c r="A22" s="367" t="s">
        <v>362</v>
      </c>
      <c r="B22" s="367"/>
      <c r="C22" s="367"/>
      <c r="D22" s="367"/>
      <c r="E22" s="208">
        <f>SUM([1]!CR14_15_01)</f>
        <v>0</v>
      </c>
      <c r="F22" s="132" t="s">
        <v>89</v>
      </c>
      <c r="H22" s="36"/>
      <c r="I22" s="36"/>
      <c r="J22" s="36"/>
      <c r="K22" s="36"/>
      <c r="L22" s="36"/>
      <c r="M22" s="36"/>
    </row>
    <row r="23" spans="1:13" ht="15" customHeight="1">
      <c r="A23" s="56" t="s">
        <v>360</v>
      </c>
      <c r="B23" s="56"/>
      <c r="C23" s="56"/>
      <c r="D23" s="56"/>
      <c r="E23" s="208">
        <f>SUM([1]!CR14_16_01)</f>
        <v>0</v>
      </c>
      <c r="F23" s="132" t="s">
        <v>89</v>
      </c>
      <c r="H23" s="36"/>
      <c r="I23" s="36"/>
      <c r="J23" s="36"/>
      <c r="K23" s="36"/>
      <c r="L23" s="36"/>
      <c r="M23" s="36"/>
    </row>
    <row r="24" spans="1:13" ht="24" customHeight="1">
      <c r="A24" s="367" t="s">
        <v>357</v>
      </c>
      <c r="B24" s="367"/>
      <c r="C24" s="367"/>
      <c r="D24" s="367"/>
      <c r="E24" s="208">
        <f>SUM([1]!CR14_17_01)</f>
        <v>0</v>
      </c>
      <c r="F24" s="132" t="s">
        <v>89</v>
      </c>
      <c r="G24" s="110">
        <f>SUM('[2]опер'!$D$61)-E24</f>
        <v>0</v>
      </c>
      <c r="H24" s="36"/>
      <c r="I24" s="36"/>
      <c r="J24" s="36"/>
      <c r="K24" s="36"/>
      <c r="L24" s="36"/>
      <c r="M24" s="36"/>
    </row>
    <row r="25" spans="1:13" ht="24" customHeight="1">
      <c r="A25" s="367" t="s">
        <v>358</v>
      </c>
      <c r="B25" s="367"/>
      <c r="C25" s="367"/>
      <c r="D25" s="367"/>
      <c r="E25" s="208">
        <f>SUM([1]!CR14_18_01)</f>
        <v>0</v>
      </c>
      <c r="F25" s="132" t="s">
        <v>89</v>
      </c>
      <c r="G25" s="110">
        <f>SUM('[2]опер'!$D$62)-E25</f>
        <v>0</v>
      </c>
      <c r="H25" s="36"/>
      <c r="I25" s="36"/>
      <c r="J25" s="36"/>
      <c r="K25" s="36"/>
      <c r="L25" s="36"/>
      <c r="M25" s="36"/>
    </row>
    <row r="26" spans="1:13" ht="24" customHeight="1">
      <c r="A26" s="56"/>
      <c r="B26" s="56"/>
      <c r="C26" s="56"/>
      <c r="D26" s="56"/>
      <c r="E26" s="228"/>
      <c r="F26" s="132"/>
      <c r="G26" s="110"/>
      <c r="H26" s="36"/>
      <c r="I26" s="36"/>
      <c r="J26" s="36"/>
      <c r="K26" s="36"/>
      <c r="L26" s="36"/>
      <c r="M26" s="36"/>
    </row>
    <row r="27" spans="1:18" ht="12.75">
      <c r="A27" s="229"/>
      <c r="B27" s="229"/>
      <c r="C27" s="229"/>
      <c r="D27" s="229"/>
      <c r="E27" s="229"/>
      <c r="F27" s="229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</row>
    <row r="28" spans="1:18" ht="12.75">
      <c r="A28" s="229"/>
      <c r="B28" s="229"/>
      <c r="C28" s="229"/>
      <c r="D28" s="229"/>
      <c r="E28" s="229"/>
      <c r="F28" s="229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</row>
    <row r="29" spans="1:18" ht="12.75">
      <c r="A29" s="229"/>
      <c r="B29" s="229"/>
      <c r="C29" s="229"/>
      <c r="D29" s="229"/>
      <c r="E29" s="229"/>
      <c r="F29" s="229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</row>
    <row r="30" spans="1:18" ht="12.75">
      <c r="A30" s="229"/>
      <c r="B30" s="229"/>
      <c r="C30" s="229"/>
      <c r="D30" s="229"/>
      <c r="E30" s="229"/>
      <c r="F30" s="229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</row>
    <row r="31" spans="1:18" ht="12.75">
      <c r="A31" s="230"/>
      <c r="B31" s="230"/>
      <c r="C31" s="230"/>
      <c r="D31" s="230"/>
      <c r="E31" s="230"/>
      <c r="F31" s="230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</row>
    <row r="32" spans="1:18" ht="12.75">
      <c r="A32" s="230"/>
      <c r="B32" s="230"/>
      <c r="C32" s="230"/>
      <c r="D32" s="230"/>
      <c r="E32" s="230"/>
      <c r="F32" s="230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</row>
    <row r="33" spans="1:18" ht="12.7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</row>
    <row r="34" spans="1:18" ht="12.7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</row>
    <row r="35" spans="1:18" ht="12.7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</row>
    <row r="36" spans="1:18" ht="12.7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</row>
    <row r="37" spans="1:18" ht="12.7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</row>
    <row r="38" spans="1:18" ht="12.7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</row>
    <row r="39" spans="1:18" ht="12.7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</row>
    <row r="40" spans="1:18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</row>
    <row r="41" spans="1:18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</row>
    <row r="42" spans="1:18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</row>
    <row r="43" spans="1:18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</row>
    <row r="44" spans="1:18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</row>
    <row r="45" spans="1:18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</row>
    <row r="46" spans="1:18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</row>
    <row r="47" spans="1:18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</row>
    <row r="48" spans="1:18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</row>
    <row r="49" spans="1:18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</row>
    <row r="50" spans="1:18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</row>
    <row r="51" spans="1:18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</row>
    <row r="52" spans="1:18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</row>
    <row r="53" spans="1:18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</row>
    <row r="54" spans="1:18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</row>
    <row r="55" spans="1:18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</row>
    <row r="56" spans="1:18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</row>
    <row r="57" spans="1:18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</row>
    <row r="58" spans="1:18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</row>
    <row r="59" spans="1:18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</row>
    <row r="60" spans="1:18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</row>
    <row r="61" spans="1:18" ht="12.7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</row>
    <row r="62" spans="1:18" ht="12.7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</row>
    <row r="63" spans="1:18" ht="12.7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</row>
    <row r="64" spans="1:18" ht="12.7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</row>
    <row r="65" spans="1:18" ht="12.7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</row>
    <row r="66" spans="1:18" ht="12.7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</row>
    <row r="67" spans="1:18" ht="12.7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</row>
    <row r="68" spans="1:18" ht="12.75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</row>
    <row r="69" spans="1:18" ht="12.7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</row>
    <row r="70" spans="1:18" ht="12.75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</row>
    <row r="71" spans="1:18" ht="12.75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</row>
    <row r="72" spans="1:18" ht="12.7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</row>
    <row r="73" spans="1:18" ht="12.7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</row>
    <row r="74" spans="1:18" ht="12.75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</row>
    <row r="75" spans="1:18" ht="12.75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</row>
    <row r="76" spans="1:18" ht="12.7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</row>
    <row r="77" spans="1:18" ht="12.7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</row>
    <row r="78" spans="1:18" ht="12.7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</row>
    <row r="79" spans="1:18" ht="12.7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</row>
    <row r="80" spans="1:18" ht="12.7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</row>
    <row r="81" spans="1:18" ht="12.7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</row>
  </sheetData>
  <sheetProtection password="CEC1" sheet="1" objects="1" scenarios="1"/>
  <mergeCells count="10">
    <mergeCell ref="A19:D19"/>
    <mergeCell ref="A1:F1"/>
    <mergeCell ref="A3:A4"/>
    <mergeCell ref="B3:B4"/>
    <mergeCell ref="C3:C4"/>
    <mergeCell ref="D3:F3"/>
    <mergeCell ref="A21:D21"/>
    <mergeCell ref="A22:D22"/>
    <mergeCell ref="A24:D24"/>
    <mergeCell ref="A25:D25"/>
  </mergeCells>
  <printOptions/>
  <pageMargins left="0.5905511811023623" right="0.3937007874015748" top="0.3937007874015748" bottom="0.3937007874015748" header="0.35433070866141736" footer="0.35433070866141736"/>
  <pageSetup firstPageNumber="12" useFirstPageNumber="1" horizontalDpi="600" verticalDpi="600" orientation="landscape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22"/>
  <sheetViews>
    <sheetView view="pageBreakPreview" zoomScaleSheetLayoutView="100" workbookViewId="0" topLeftCell="A1">
      <selection activeCell="D22" sqref="D22"/>
    </sheetView>
  </sheetViews>
  <sheetFormatPr defaultColWidth="9.00390625" defaultRowHeight="12.75"/>
  <cols>
    <col min="1" max="1" width="56.00390625" style="0" customWidth="1"/>
    <col min="2" max="2" width="7.125" style="0" customWidth="1"/>
    <col min="3" max="3" width="15.875" style="0" customWidth="1"/>
    <col min="4" max="4" width="16.75390625" style="0" customWidth="1"/>
    <col min="5" max="5" width="17.00390625" style="0" customWidth="1"/>
  </cols>
  <sheetData>
    <row r="1" spans="1:5" ht="34.5" customHeight="1">
      <c r="A1" s="396" t="s">
        <v>363</v>
      </c>
      <c r="B1" s="397"/>
      <c r="C1" s="397"/>
      <c r="D1" s="397"/>
      <c r="E1" s="397"/>
    </row>
    <row r="2" spans="1:5" ht="15" customHeight="1">
      <c r="A2" s="1"/>
      <c r="B2" s="1"/>
      <c r="C2" s="1"/>
      <c r="D2" s="398" t="s">
        <v>167</v>
      </c>
      <c r="E2" s="398"/>
    </row>
    <row r="3" spans="1:5" ht="15" customHeight="1">
      <c r="A3" s="275"/>
      <c r="B3" s="399" t="s">
        <v>87</v>
      </c>
      <c r="C3" s="399" t="s">
        <v>168</v>
      </c>
      <c r="D3" s="402" t="s">
        <v>236</v>
      </c>
      <c r="E3" s="403"/>
    </row>
    <row r="4" spans="1:5" ht="63.75">
      <c r="A4" s="241"/>
      <c r="B4" s="400"/>
      <c r="C4" s="401"/>
      <c r="D4" s="12" t="s">
        <v>169</v>
      </c>
      <c r="E4" s="12" t="s">
        <v>106</v>
      </c>
    </row>
    <row r="5" spans="1:5" ht="12.75">
      <c r="A5" s="96" t="s">
        <v>50</v>
      </c>
      <c r="B5" s="5" t="s">
        <v>49</v>
      </c>
      <c r="C5" s="5">
        <v>1</v>
      </c>
      <c r="D5" s="5">
        <v>2</v>
      </c>
      <c r="E5" s="5">
        <v>3</v>
      </c>
    </row>
    <row r="6" spans="1:11" ht="24" customHeight="1">
      <c r="A6" s="92" t="s">
        <v>364</v>
      </c>
      <c r="B6" s="57" t="s">
        <v>52</v>
      </c>
      <c r="C6" s="58">
        <f>SUM([1]!CR15_01_01)</f>
        <v>0</v>
      </c>
      <c r="D6" s="58">
        <f>SUM([1]!CR15_01_02)</f>
        <v>0</v>
      </c>
      <c r="E6" s="58">
        <f>SUM([1]!CR15_01_03)</f>
        <v>0</v>
      </c>
      <c r="J6" s="52">
        <f>SUM(C6-D6)</f>
        <v>0</v>
      </c>
      <c r="K6" s="52">
        <f>SUM(C6-E6)</f>
        <v>0</v>
      </c>
    </row>
    <row r="7" spans="1:11" ht="24" customHeight="1">
      <c r="A7" s="92" t="s">
        <v>365</v>
      </c>
      <c r="B7" s="57" t="s">
        <v>53</v>
      </c>
      <c r="C7" s="58">
        <f>SUM([1]!CR15_02_01)</f>
        <v>0</v>
      </c>
      <c r="D7" s="58">
        <f>SUM([1]!CR15_02_02)</f>
        <v>0</v>
      </c>
      <c r="E7" s="58">
        <f>SUM([1]!CR15_02_03)</f>
        <v>0</v>
      </c>
      <c r="G7" s="44">
        <f>C7-SUM(C6+C8)</f>
        <v>0</v>
      </c>
      <c r="H7" s="44">
        <f>D7-SUM(D6+D8)</f>
        <v>0</v>
      </c>
      <c r="I7" s="44">
        <f>E7-SUM(E6+E8)</f>
        <v>0</v>
      </c>
      <c r="J7" s="52">
        <f aca="true" t="shared" si="0" ref="J7:J16">SUM(C7-D7)</f>
        <v>0</v>
      </c>
      <c r="K7" s="52">
        <f aca="true" t="shared" si="1" ref="K7:K16">SUM(C7-E7)</f>
        <v>0</v>
      </c>
    </row>
    <row r="8" spans="1:11" ht="15" customHeight="1">
      <c r="A8" s="92" t="s">
        <v>128</v>
      </c>
      <c r="B8" s="59" t="s">
        <v>54</v>
      </c>
      <c r="C8" s="60">
        <f>SUM([1]!CR15_03_01)</f>
        <v>0</v>
      </c>
      <c r="D8" s="60">
        <f>SUM([1]!CR15_03_02)</f>
        <v>0</v>
      </c>
      <c r="E8" s="60">
        <f>SUM([1]!CR15_03_03)</f>
        <v>0</v>
      </c>
      <c r="J8" s="52">
        <f t="shared" si="0"/>
        <v>0</v>
      </c>
      <c r="K8" s="52">
        <f t="shared" si="1"/>
        <v>0</v>
      </c>
    </row>
    <row r="9" spans="1:11" ht="24" customHeight="1">
      <c r="A9" s="97" t="s">
        <v>367</v>
      </c>
      <c r="B9" s="59" t="s">
        <v>55</v>
      </c>
      <c r="C9" s="60">
        <f>SUM([1]!CR15_04_01)</f>
        <v>0</v>
      </c>
      <c r="D9" s="60">
        <f>SUM([1]!CR15_04_02)</f>
        <v>0</v>
      </c>
      <c r="E9" s="60">
        <f>SUM([1]!CR15_04_03)</f>
        <v>0</v>
      </c>
      <c r="J9" s="52">
        <f t="shared" si="0"/>
        <v>0</v>
      </c>
      <c r="K9" s="52">
        <f t="shared" si="1"/>
        <v>0</v>
      </c>
    </row>
    <row r="10" spans="1:11" ht="15" customHeight="1">
      <c r="A10" s="97" t="s">
        <v>368</v>
      </c>
      <c r="B10" s="57" t="s">
        <v>56</v>
      </c>
      <c r="C10" s="58">
        <f>SUM([1]!CR15_05_01)</f>
        <v>0</v>
      </c>
      <c r="D10" s="58">
        <f>SUM([1]!CR15_05_02)</f>
        <v>0</v>
      </c>
      <c r="E10" s="58">
        <f>SUM([1]!CR15_05_03)</f>
        <v>0</v>
      </c>
      <c r="J10" s="52">
        <f t="shared" si="0"/>
        <v>0</v>
      </c>
      <c r="K10" s="52">
        <f t="shared" si="1"/>
        <v>0</v>
      </c>
    </row>
    <row r="11" spans="1:11" ht="24" customHeight="1">
      <c r="A11" s="97" t="s">
        <v>369</v>
      </c>
      <c r="B11" s="57" t="s">
        <v>57</v>
      </c>
      <c r="C11" s="58">
        <f>SUM([1]!CR15_06_01)</f>
        <v>0</v>
      </c>
      <c r="D11" s="58">
        <f>SUM([1]!CR15_06_02)</f>
        <v>0</v>
      </c>
      <c r="E11" s="58">
        <f>SUM([1]!CR15_06_03)</f>
        <v>0</v>
      </c>
      <c r="G11" s="44">
        <f>C7-SUM(C11:C15)</f>
        <v>0</v>
      </c>
      <c r="H11" s="44">
        <f>D7-SUM(D11:D15)</f>
        <v>0</v>
      </c>
      <c r="I11" s="44">
        <f>E7-SUM(E11:E15)</f>
        <v>0</v>
      </c>
      <c r="J11" s="52">
        <f t="shared" si="0"/>
        <v>0</v>
      </c>
      <c r="K11" s="52">
        <f t="shared" si="1"/>
        <v>0</v>
      </c>
    </row>
    <row r="12" spans="1:11" ht="15" customHeight="1">
      <c r="A12" s="92" t="s">
        <v>173</v>
      </c>
      <c r="B12" s="57" t="s">
        <v>58</v>
      </c>
      <c r="C12" s="58">
        <f>SUM([1]!CR15_07_01)</f>
        <v>0</v>
      </c>
      <c r="D12" s="58">
        <f>SUM([1]!CR15_07_02)</f>
        <v>0</v>
      </c>
      <c r="E12" s="58">
        <f>SUM([1]!CR15_07_03)</f>
        <v>0</v>
      </c>
      <c r="J12" s="52">
        <f t="shared" si="0"/>
        <v>0</v>
      </c>
      <c r="K12" s="52">
        <f t="shared" si="1"/>
        <v>0</v>
      </c>
    </row>
    <row r="13" spans="1:11" ht="15" customHeight="1">
      <c r="A13" s="92" t="s">
        <v>170</v>
      </c>
      <c r="B13" s="57" t="s">
        <v>59</v>
      </c>
      <c r="C13" s="58">
        <f>SUM([1]!CR15_08_01)</f>
        <v>0</v>
      </c>
      <c r="D13" s="58">
        <f>SUM([1]!CR15_08_02)</f>
        <v>0</v>
      </c>
      <c r="E13" s="58">
        <f>SUM([1]!CR15_08_03)</f>
        <v>0</v>
      </c>
      <c r="J13" s="52">
        <f t="shared" si="0"/>
        <v>0</v>
      </c>
      <c r="K13" s="52">
        <f t="shared" si="1"/>
        <v>0</v>
      </c>
    </row>
    <row r="14" spans="1:11" ht="15" customHeight="1">
      <c r="A14" s="92" t="s">
        <v>171</v>
      </c>
      <c r="B14" s="57" t="s">
        <v>60</v>
      </c>
      <c r="C14" s="58">
        <f>SUM([1]!CR15_09_01)</f>
        <v>0</v>
      </c>
      <c r="D14" s="58">
        <f>SUM([1]!CR15_09_02)</f>
        <v>0</v>
      </c>
      <c r="E14" s="58">
        <f>SUM([1]!CR15_09_03)</f>
        <v>0</v>
      </c>
      <c r="J14" s="52">
        <f t="shared" si="0"/>
        <v>0</v>
      </c>
      <c r="K14" s="52">
        <f t="shared" si="1"/>
        <v>0</v>
      </c>
    </row>
    <row r="15" spans="1:11" ht="15" customHeight="1">
      <c r="A15" s="92" t="s">
        <v>172</v>
      </c>
      <c r="B15" s="57" t="s">
        <v>61</v>
      </c>
      <c r="C15" s="58">
        <f>SUM([1]!CR15_10_01)</f>
        <v>0</v>
      </c>
      <c r="D15" s="58">
        <f>SUM([1]!CR15_10_02)</f>
        <v>0</v>
      </c>
      <c r="E15" s="58">
        <f>SUM([1]!CR15_10_03)</f>
        <v>0</v>
      </c>
      <c r="J15" s="52">
        <f t="shared" si="0"/>
        <v>0</v>
      </c>
      <c r="K15" s="52">
        <f t="shared" si="1"/>
        <v>0</v>
      </c>
    </row>
    <row r="16" spans="1:11" ht="15" customHeight="1">
      <c r="A16" s="92" t="s">
        <v>366</v>
      </c>
      <c r="B16" s="57" t="s">
        <v>62</v>
      </c>
      <c r="C16" s="58">
        <f>SUM([1]!CR15_11_01)</f>
        <v>0</v>
      </c>
      <c r="D16" s="58">
        <f>SUM([1]!CR15_11_02)</f>
        <v>0</v>
      </c>
      <c r="E16" s="58">
        <f>SUM([1]!CR15_11_03)</f>
        <v>0</v>
      </c>
      <c r="J16" s="52">
        <f t="shared" si="0"/>
        <v>0</v>
      </c>
      <c r="K16" s="52">
        <f t="shared" si="1"/>
        <v>0</v>
      </c>
    </row>
    <row r="17" spans="1:5" ht="12.75">
      <c r="A17" s="1"/>
      <c r="B17" s="4"/>
      <c r="C17" s="1"/>
      <c r="D17" s="1"/>
      <c r="E17" s="1"/>
    </row>
    <row r="18" spans="1:5" ht="39" customHeight="1">
      <c r="A18" s="395" t="s">
        <v>370</v>
      </c>
      <c r="B18" s="395"/>
      <c r="C18" s="395"/>
      <c r="D18" s="105">
        <f>SUM([1]!CR15_12_01)</f>
        <v>0</v>
      </c>
      <c r="E18" s="1" t="s">
        <v>89</v>
      </c>
    </row>
    <row r="19" spans="1:5" ht="15" customHeight="1">
      <c r="A19" s="404" t="s">
        <v>373</v>
      </c>
      <c r="B19" s="404"/>
      <c r="C19" s="404"/>
      <c r="D19" s="102"/>
      <c r="E19" s="1"/>
    </row>
    <row r="20" spans="1:5" ht="15" customHeight="1">
      <c r="A20" s="404" t="s">
        <v>371</v>
      </c>
      <c r="B20" s="404"/>
      <c r="C20" s="404"/>
      <c r="D20" s="103">
        <f>SUM([1]!CR15_13_01)</f>
        <v>0</v>
      </c>
      <c r="E20" s="1" t="s">
        <v>89</v>
      </c>
    </row>
    <row r="21" spans="1:5" ht="15" customHeight="1">
      <c r="A21" s="404" t="s">
        <v>374</v>
      </c>
      <c r="B21" s="404"/>
      <c r="C21" s="404"/>
      <c r="D21" s="104">
        <f>SUM([1]!CR15_14_01)</f>
        <v>0</v>
      </c>
      <c r="E21" s="1" t="s">
        <v>89</v>
      </c>
    </row>
    <row r="22" spans="1:5" ht="15" customHeight="1">
      <c r="A22" s="404" t="s">
        <v>372</v>
      </c>
      <c r="B22" s="404"/>
      <c r="C22" s="404"/>
      <c r="D22" s="104">
        <f>SUM([1]!CR15_15_01)</f>
        <v>0</v>
      </c>
      <c r="E22" s="1" t="s">
        <v>89</v>
      </c>
    </row>
  </sheetData>
  <sheetProtection password="CEC1" sheet="1"/>
  <mergeCells count="11">
    <mergeCell ref="A19:C19"/>
    <mergeCell ref="A20:C20"/>
    <mergeCell ref="A21:C21"/>
    <mergeCell ref="A22:C22"/>
    <mergeCell ref="A18:C18"/>
    <mergeCell ref="A1:E1"/>
    <mergeCell ref="D2:E2"/>
    <mergeCell ref="A3:A4"/>
    <mergeCell ref="B3:B4"/>
    <mergeCell ref="C3:C4"/>
    <mergeCell ref="D3:E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35"/>
  <sheetViews>
    <sheetView view="pageBreakPreview" zoomScaleSheetLayoutView="100" workbookViewId="0" topLeftCell="A11">
      <selection activeCell="D35" sqref="D35"/>
    </sheetView>
  </sheetViews>
  <sheetFormatPr defaultColWidth="9.00390625" defaultRowHeight="12.75"/>
  <cols>
    <col min="1" max="1" width="62.25390625" style="0" customWidth="1"/>
    <col min="2" max="2" width="8.375" style="0" customWidth="1"/>
    <col min="3" max="3" width="18.625" style="0" customWidth="1"/>
    <col min="4" max="4" width="19.375" style="0" customWidth="1"/>
    <col min="5" max="5" width="18.25390625" style="0" customWidth="1"/>
  </cols>
  <sheetData>
    <row r="1" spans="1:5" ht="33" customHeight="1">
      <c r="A1" s="396" t="s">
        <v>0</v>
      </c>
      <c r="B1" s="397"/>
      <c r="C1" s="397"/>
      <c r="D1" s="397"/>
      <c r="E1" s="397"/>
    </row>
    <row r="2" spans="1:5" ht="12.75">
      <c r="A2" s="1"/>
      <c r="B2" s="1"/>
      <c r="C2" s="1"/>
      <c r="D2" s="398" t="s">
        <v>95</v>
      </c>
      <c r="E2" s="398"/>
    </row>
    <row r="3" spans="1:5" ht="15" customHeight="1">
      <c r="A3" s="275"/>
      <c r="B3" s="275" t="s">
        <v>87</v>
      </c>
      <c r="C3" s="264" t="s">
        <v>51</v>
      </c>
      <c r="D3" s="275" t="s">
        <v>236</v>
      </c>
      <c r="E3" s="406"/>
    </row>
    <row r="4" spans="1:5" ht="51.75" customHeight="1">
      <c r="A4" s="241"/>
      <c r="B4" s="275"/>
      <c r="C4" s="407"/>
      <c r="D4" s="61" t="s">
        <v>169</v>
      </c>
      <c r="E4" s="61" t="s">
        <v>106</v>
      </c>
    </row>
    <row r="5" spans="1:5" ht="12.75">
      <c r="A5" s="5" t="s">
        <v>50</v>
      </c>
      <c r="B5" s="5" t="s">
        <v>49</v>
      </c>
      <c r="C5" s="5">
        <v>1</v>
      </c>
      <c r="D5" s="5">
        <v>2</v>
      </c>
      <c r="E5" s="5">
        <v>3</v>
      </c>
    </row>
    <row r="6" spans="1:11" ht="24" customHeight="1">
      <c r="A6" s="92" t="s">
        <v>364</v>
      </c>
      <c r="B6" s="6" t="s">
        <v>52</v>
      </c>
      <c r="C6" s="58">
        <f>SUM([1]!CR16_01_01)</f>
        <v>0</v>
      </c>
      <c r="D6" s="58">
        <f>SUM([1]!CR16_01_02)</f>
        <v>0</v>
      </c>
      <c r="E6" s="58">
        <f>SUM([1]!CR16_01_03)</f>
        <v>0</v>
      </c>
      <c r="J6" s="52">
        <f aca="true" t="shared" si="0" ref="J6:J16">SUM(C6-D6)</f>
        <v>0</v>
      </c>
      <c r="K6" s="52">
        <f aca="true" t="shared" si="1" ref="K6:K16">SUM(C6-E6)</f>
        <v>0</v>
      </c>
    </row>
    <row r="7" spans="1:11" ht="15" customHeight="1">
      <c r="A7" s="92" t="s">
        <v>365</v>
      </c>
      <c r="B7" s="6" t="s">
        <v>53</v>
      </c>
      <c r="C7" s="58">
        <f>SUM([1]!CR16_02_01)</f>
        <v>0</v>
      </c>
      <c r="D7" s="58">
        <f>SUM([1]!CR16_02_02)</f>
        <v>0</v>
      </c>
      <c r="E7" s="58">
        <f>SUM([1]!CR16_02_03)</f>
        <v>0</v>
      </c>
      <c r="G7" s="44">
        <f>C7-SUM(C6+C8)</f>
        <v>0</v>
      </c>
      <c r="H7" s="44">
        <f>D7-SUM(D6+D8)</f>
        <v>0</v>
      </c>
      <c r="I7" s="44">
        <f>E7-SUM(E6+E8)</f>
        <v>0</v>
      </c>
      <c r="J7" s="52">
        <f t="shared" si="0"/>
        <v>0</v>
      </c>
      <c r="K7" s="52">
        <f t="shared" si="1"/>
        <v>0</v>
      </c>
    </row>
    <row r="8" spans="1:11" ht="15" customHeight="1">
      <c r="A8" s="92" t="s">
        <v>128</v>
      </c>
      <c r="B8" s="6" t="s">
        <v>54</v>
      </c>
      <c r="C8" s="58">
        <f>SUM([1]!CR16_03_01)</f>
        <v>0</v>
      </c>
      <c r="D8" s="58">
        <f>SUM([1]!CR16_03_02)</f>
        <v>0</v>
      </c>
      <c r="E8" s="58">
        <f>SUM([1]!CR16_03_03)</f>
        <v>0</v>
      </c>
      <c r="J8" s="52">
        <f t="shared" si="0"/>
        <v>0</v>
      </c>
      <c r="K8" s="52">
        <f t="shared" si="1"/>
        <v>0</v>
      </c>
    </row>
    <row r="9" spans="1:11" ht="15" customHeight="1">
      <c r="A9" s="97" t="s">
        <v>1</v>
      </c>
      <c r="B9" s="6" t="s">
        <v>55</v>
      </c>
      <c r="C9" s="58">
        <f>SUM([1]!CR16_04_01)</f>
        <v>0</v>
      </c>
      <c r="D9" s="58">
        <f>SUM([1]!CR16_04_02)</f>
        <v>0</v>
      </c>
      <c r="E9" s="58">
        <f>SUM([1]!CR16_04_03)</f>
        <v>0</v>
      </c>
      <c r="J9" s="52">
        <f t="shared" si="0"/>
        <v>0</v>
      </c>
      <c r="K9" s="52">
        <f t="shared" si="1"/>
        <v>0</v>
      </c>
    </row>
    <row r="10" spans="1:11" ht="15" customHeight="1">
      <c r="A10" s="97" t="s">
        <v>2</v>
      </c>
      <c r="B10" s="6" t="s">
        <v>56</v>
      </c>
      <c r="C10" s="58">
        <f>SUM([1]!CR16_05_01)</f>
        <v>0</v>
      </c>
      <c r="D10" s="58">
        <f>SUM([1]!CR16_05_02)</f>
        <v>0</v>
      </c>
      <c r="E10" s="58">
        <f>SUM([1]!CR16_05_03)</f>
        <v>0</v>
      </c>
      <c r="J10" s="52">
        <f t="shared" si="0"/>
        <v>0</v>
      </c>
      <c r="K10" s="52">
        <f t="shared" si="1"/>
        <v>0</v>
      </c>
    </row>
    <row r="11" spans="1:11" ht="24" customHeight="1">
      <c r="A11" s="97" t="s">
        <v>369</v>
      </c>
      <c r="B11" s="6" t="s">
        <v>57</v>
      </c>
      <c r="C11" s="58">
        <f>SUM([1]!CR16_06_01)</f>
        <v>0</v>
      </c>
      <c r="D11" s="58">
        <f>SUM([1]!CR16_06_02)</f>
        <v>0</v>
      </c>
      <c r="E11" s="58">
        <f>SUM([1]!CR16_06_03)</f>
        <v>0</v>
      </c>
      <c r="G11" s="44">
        <f>C7-SUM(C11:C15)</f>
        <v>0</v>
      </c>
      <c r="H11" s="44">
        <f>D7-SUM(D11:D15)</f>
        <v>0</v>
      </c>
      <c r="I11" s="44">
        <f>E7-SUM(E11:E15)</f>
        <v>0</v>
      </c>
      <c r="J11" s="52">
        <f t="shared" si="0"/>
        <v>0</v>
      </c>
      <c r="K11" s="52">
        <f t="shared" si="1"/>
        <v>0</v>
      </c>
    </row>
    <row r="12" spans="1:11" ht="15" customHeight="1">
      <c r="A12" s="92" t="s">
        <v>173</v>
      </c>
      <c r="B12" s="6" t="s">
        <v>58</v>
      </c>
      <c r="C12" s="58">
        <f>SUM([1]!CR16_07_01)</f>
        <v>0</v>
      </c>
      <c r="D12" s="58">
        <f>SUM([1]!CR16_07_02)</f>
        <v>0</v>
      </c>
      <c r="E12" s="58">
        <f>SUM([1]!CR16_07_03)</f>
        <v>0</v>
      </c>
      <c r="J12" s="52">
        <f t="shared" si="0"/>
        <v>0</v>
      </c>
      <c r="K12" s="52">
        <f t="shared" si="1"/>
        <v>0</v>
      </c>
    </row>
    <row r="13" spans="1:11" ht="15" customHeight="1">
      <c r="A13" s="92" t="s">
        <v>170</v>
      </c>
      <c r="B13" s="6" t="s">
        <v>59</v>
      </c>
      <c r="C13" s="58">
        <f>SUM([1]!CR16_08_01)</f>
        <v>0</v>
      </c>
      <c r="D13" s="58">
        <f>SUM([1]!CR16_08_02)</f>
        <v>0</v>
      </c>
      <c r="E13" s="58">
        <f>SUM([1]!CR16_08_03)</f>
        <v>0</v>
      </c>
      <c r="J13" s="52">
        <f t="shared" si="0"/>
        <v>0</v>
      </c>
      <c r="K13" s="52">
        <f t="shared" si="1"/>
        <v>0</v>
      </c>
    </row>
    <row r="14" spans="1:11" ht="15" customHeight="1">
      <c r="A14" s="92" t="s">
        <v>171</v>
      </c>
      <c r="B14" s="6" t="s">
        <v>60</v>
      </c>
      <c r="C14" s="58">
        <f>SUM([1]!CR16_09_01)</f>
        <v>0</v>
      </c>
      <c r="D14" s="58">
        <f>SUM([1]!CR16_09_02)</f>
        <v>0</v>
      </c>
      <c r="E14" s="58">
        <f>SUM([1]!CR16_09_03)</f>
        <v>0</v>
      </c>
      <c r="J14" s="52">
        <f t="shared" si="0"/>
        <v>0</v>
      </c>
      <c r="K14" s="52">
        <f t="shared" si="1"/>
        <v>0</v>
      </c>
    </row>
    <row r="15" spans="1:11" ht="15" customHeight="1">
      <c r="A15" s="92" t="s">
        <v>172</v>
      </c>
      <c r="B15" s="6" t="s">
        <v>61</v>
      </c>
      <c r="C15" s="58">
        <f>SUM([1]!CR16_10_01)</f>
        <v>0</v>
      </c>
      <c r="D15" s="58">
        <f>SUM([1]!CR16_10_02)</f>
        <v>0</v>
      </c>
      <c r="E15" s="58">
        <f>SUM([1]!CR16_10_03)</f>
        <v>0</v>
      </c>
      <c r="J15" s="52">
        <f t="shared" si="0"/>
        <v>0</v>
      </c>
      <c r="K15" s="52">
        <f t="shared" si="1"/>
        <v>0</v>
      </c>
    </row>
    <row r="16" spans="1:11" ht="24" customHeight="1">
      <c r="A16" s="92" t="s">
        <v>174</v>
      </c>
      <c r="B16" s="6" t="s">
        <v>62</v>
      </c>
      <c r="C16" s="58">
        <f>SUM([1]!CR16_11_01)</f>
        <v>0</v>
      </c>
      <c r="D16" s="58">
        <f>SUM([1]!CR16_11_02)</f>
        <v>0</v>
      </c>
      <c r="E16" s="58">
        <f>SUM([1]!CR16_11_03)</f>
        <v>0</v>
      </c>
      <c r="J16" s="52">
        <f t="shared" si="0"/>
        <v>0</v>
      </c>
      <c r="K16" s="52">
        <f t="shared" si="1"/>
        <v>0</v>
      </c>
    </row>
    <row r="17" spans="1:11" ht="15" customHeight="1">
      <c r="A17" s="92" t="s">
        <v>175</v>
      </c>
      <c r="B17" s="6" t="s">
        <v>63</v>
      </c>
      <c r="C17" s="58">
        <f>SUM([1]!CR16_12_01)</f>
        <v>0</v>
      </c>
      <c r="D17" s="58">
        <f>SUM([1]!CR16_12_02)</f>
        <v>0</v>
      </c>
      <c r="E17" s="58">
        <f>SUM([1]!CR16_12_03)</f>
        <v>0</v>
      </c>
      <c r="J17" s="52">
        <f aca="true" t="shared" si="2" ref="J17:J29">SUM(C16-D16)</f>
        <v>0</v>
      </c>
      <c r="K17" s="52">
        <f aca="true" t="shared" si="3" ref="K17:K29">SUM(C16-E16)</f>
        <v>0</v>
      </c>
    </row>
    <row r="18" spans="1:11" ht="15" customHeight="1">
      <c r="A18" s="97" t="s">
        <v>3</v>
      </c>
      <c r="B18" s="6" t="s">
        <v>64</v>
      </c>
      <c r="C18" s="58">
        <f>SUM([1]!CR16_13_01)</f>
        <v>0</v>
      </c>
      <c r="D18" s="58">
        <f>SUM([1]!CR16_13_02)</f>
        <v>0</v>
      </c>
      <c r="E18" s="58">
        <f>SUM([1]!CR16_13_03)</f>
        <v>0</v>
      </c>
      <c r="J18" s="52">
        <f t="shared" si="2"/>
        <v>0</v>
      </c>
      <c r="K18" s="52">
        <f t="shared" si="3"/>
        <v>0</v>
      </c>
    </row>
    <row r="19" spans="1:11" ht="15" customHeight="1">
      <c r="A19" s="92" t="s">
        <v>175</v>
      </c>
      <c r="B19" s="6" t="s">
        <v>65</v>
      </c>
      <c r="C19" s="58">
        <f>SUM([1]!CR16_14_01)</f>
        <v>0</v>
      </c>
      <c r="D19" s="58">
        <f>SUM([1]!CR16_14_02)</f>
        <v>0</v>
      </c>
      <c r="E19" s="58">
        <f>SUM([1]!CR16_14_03)</f>
        <v>0</v>
      </c>
      <c r="J19" s="52">
        <f t="shared" si="2"/>
        <v>0</v>
      </c>
      <c r="K19" s="52">
        <f t="shared" si="3"/>
        <v>0</v>
      </c>
    </row>
    <row r="20" spans="1:11" ht="15" customHeight="1">
      <c r="A20" s="97" t="s">
        <v>4</v>
      </c>
      <c r="B20" s="6" t="s">
        <v>66</v>
      </c>
      <c r="C20" s="58">
        <f>SUM([1]!CR16_15_01)</f>
        <v>0</v>
      </c>
      <c r="D20" s="58">
        <f>SUM([1]!CR16_15_02)</f>
        <v>0</v>
      </c>
      <c r="E20" s="58">
        <f>SUM([1]!CR16_15_03)</f>
        <v>0</v>
      </c>
      <c r="J20" s="52">
        <f t="shared" si="2"/>
        <v>0</v>
      </c>
      <c r="K20" s="52">
        <f t="shared" si="3"/>
        <v>0</v>
      </c>
    </row>
    <row r="21" spans="1:11" ht="15" customHeight="1">
      <c r="A21" s="92" t="s">
        <v>175</v>
      </c>
      <c r="B21" s="6" t="s">
        <v>67</v>
      </c>
      <c r="C21" s="58">
        <f>SUM([1]!CR16_16_01)</f>
        <v>0</v>
      </c>
      <c r="D21" s="58">
        <f>SUM([1]!CR16_16_02)</f>
        <v>0</v>
      </c>
      <c r="E21" s="58">
        <f>SUM([1]!CR16_16_03)</f>
        <v>0</v>
      </c>
      <c r="J21" s="52">
        <f t="shared" si="2"/>
        <v>0</v>
      </c>
      <c r="K21" s="52">
        <f t="shared" si="3"/>
        <v>0</v>
      </c>
    </row>
    <row r="22" spans="1:11" ht="24" customHeight="1">
      <c r="A22" s="97" t="s">
        <v>5</v>
      </c>
      <c r="B22" s="6" t="s">
        <v>68</v>
      </c>
      <c r="C22" s="58">
        <f>SUM([1]!CR16_17_01)</f>
        <v>0</v>
      </c>
      <c r="D22" s="58">
        <f>SUM([1]!CR16_17_02)</f>
        <v>0</v>
      </c>
      <c r="E22" s="58">
        <f>SUM([1]!CR16_17_03)</f>
        <v>0</v>
      </c>
      <c r="J22" s="52">
        <f t="shared" si="2"/>
        <v>0</v>
      </c>
      <c r="K22" s="52">
        <f t="shared" si="3"/>
        <v>0</v>
      </c>
    </row>
    <row r="23" spans="1:11" ht="15" customHeight="1">
      <c r="A23" s="92" t="s">
        <v>173</v>
      </c>
      <c r="B23" s="6" t="s">
        <v>69</v>
      </c>
      <c r="C23" s="58">
        <f>SUM([1]!CR16_18_01)</f>
        <v>0</v>
      </c>
      <c r="D23" s="58">
        <f>SUM([1]!CR16_18_02)</f>
        <v>0</v>
      </c>
      <c r="E23" s="58">
        <f>SUM([1]!CR16_18_03)</f>
        <v>0</v>
      </c>
      <c r="G23" s="44">
        <f>C16-SUM(C22:C26)</f>
        <v>0</v>
      </c>
      <c r="H23" s="44">
        <f>D16-SUM(D22:D26)</f>
        <v>0</v>
      </c>
      <c r="I23" s="44">
        <f>E16-SUM(E22:E26)</f>
        <v>0</v>
      </c>
      <c r="J23" s="52">
        <f t="shared" si="2"/>
        <v>0</v>
      </c>
      <c r="K23" s="52">
        <f t="shared" si="3"/>
        <v>0</v>
      </c>
    </row>
    <row r="24" spans="1:11" ht="15" customHeight="1">
      <c r="A24" s="92" t="s">
        <v>170</v>
      </c>
      <c r="B24" s="6" t="s">
        <v>70</v>
      </c>
      <c r="C24" s="58">
        <f>SUM([1]!CR16_19_01)</f>
        <v>0</v>
      </c>
      <c r="D24" s="58">
        <f>SUM([1]!CR16_19_02)</f>
        <v>0</v>
      </c>
      <c r="E24" s="58">
        <f>SUM([1]!CR16_19_03)</f>
        <v>0</v>
      </c>
      <c r="J24" s="52">
        <f t="shared" si="2"/>
        <v>0</v>
      </c>
      <c r="K24" s="52">
        <f t="shared" si="3"/>
        <v>0</v>
      </c>
    </row>
    <row r="25" spans="1:11" ht="15" customHeight="1">
      <c r="A25" s="92" t="s">
        <v>171</v>
      </c>
      <c r="B25" s="6" t="s">
        <v>71</v>
      </c>
      <c r="C25" s="58">
        <f>SUM([1]!CR16_20_01)</f>
        <v>0</v>
      </c>
      <c r="D25" s="58">
        <f>SUM([1]!CR16_20_02)</f>
        <v>0</v>
      </c>
      <c r="E25" s="58">
        <f>SUM([1]!CR16_20_03)</f>
        <v>0</v>
      </c>
      <c r="J25" s="52">
        <f t="shared" si="2"/>
        <v>0</v>
      </c>
      <c r="K25" s="52">
        <f t="shared" si="3"/>
        <v>0</v>
      </c>
    </row>
    <row r="26" spans="1:11" ht="15" customHeight="1">
      <c r="A26" s="92" t="s">
        <v>172</v>
      </c>
      <c r="B26" s="6" t="s">
        <v>72</v>
      </c>
      <c r="C26" s="58">
        <f>SUM([1]!CR16_21_01)</f>
        <v>0</v>
      </c>
      <c r="D26" s="58">
        <f>SUM([1]!CR16_21_02)</f>
        <v>0</v>
      </c>
      <c r="E26" s="58">
        <f>SUM([1]!CR16_21_03)</f>
        <v>0</v>
      </c>
      <c r="J26" s="52">
        <f t="shared" si="2"/>
        <v>0</v>
      </c>
      <c r="K26" s="52">
        <f t="shared" si="3"/>
        <v>0</v>
      </c>
    </row>
    <row r="27" spans="1:11" ht="24" customHeight="1">
      <c r="A27" s="92" t="s">
        <v>176</v>
      </c>
      <c r="B27" s="6" t="s">
        <v>73</v>
      </c>
      <c r="C27" s="58">
        <f>SUM([1]!CR16_22_01)</f>
        <v>0</v>
      </c>
      <c r="D27" s="58">
        <f>SUM([1]!CR16_22_02)</f>
        <v>0</v>
      </c>
      <c r="E27" s="58">
        <f>SUM([1]!CR16_22_03)</f>
        <v>0</v>
      </c>
      <c r="J27" s="52">
        <f t="shared" si="2"/>
        <v>0</v>
      </c>
      <c r="K27" s="52">
        <f t="shared" si="3"/>
        <v>0</v>
      </c>
    </row>
    <row r="28" spans="1:11" ht="24" customHeight="1">
      <c r="A28" s="92" t="s">
        <v>177</v>
      </c>
      <c r="B28" s="6" t="s">
        <v>74</v>
      </c>
      <c r="C28" s="58">
        <f>SUM([1]!CR16_23_01)</f>
        <v>0</v>
      </c>
      <c r="D28" s="58">
        <f>SUM([1]!CR16_23_02)</f>
        <v>0</v>
      </c>
      <c r="E28" s="58">
        <f>SUM([1]!CR16_23_03)</f>
        <v>0</v>
      </c>
      <c r="J28" s="52">
        <f t="shared" si="2"/>
        <v>0</v>
      </c>
      <c r="K28" s="52">
        <f t="shared" si="3"/>
        <v>0</v>
      </c>
    </row>
    <row r="29" spans="1:11" ht="15" customHeight="1">
      <c r="A29" s="92" t="s">
        <v>175</v>
      </c>
      <c r="B29" s="6" t="s">
        <v>75</v>
      </c>
      <c r="C29" s="58">
        <f>SUM([1]!CR16_24_01)</f>
        <v>0</v>
      </c>
      <c r="D29" s="58">
        <f>SUM([1]!CR16_24_02)</f>
        <v>0</v>
      </c>
      <c r="E29" s="58">
        <f>SUM([1]!CR16_24_03)</f>
        <v>0</v>
      </c>
      <c r="J29" s="52">
        <f t="shared" si="2"/>
        <v>0</v>
      </c>
      <c r="K29" s="52">
        <f t="shared" si="3"/>
        <v>0</v>
      </c>
    </row>
    <row r="31" spans="1:5" ht="38.25" customHeight="1">
      <c r="A31" s="395" t="s">
        <v>6</v>
      </c>
      <c r="B31" s="405"/>
      <c r="C31" s="405"/>
      <c r="D31" s="105">
        <f>SUM([1]!CR16_25_01)</f>
        <v>0</v>
      </c>
      <c r="E31" s="1" t="s">
        <v>89</v>
      </c>
    </row>
    <row r="32" spans="1:4" ht="12.75">
      <c r="A32" s="367" t="s">
        <v>7</v>
      </c>
      <c r="B32" s="367"/>
      <c r="C32" s="367"/>
      <c r="D32" s="106"/>
    </row>
    <row r="33" spans="1:5" ht="25.5" customHeight="1">
      <c r="A33" s="367" t="s">
        <v>8</v>
      </c>
      <c r="B33" s="367"/>
      <c r="C33" s="367"/>
      <c r="D33" s="105">
        <f>SUM([1]!CR16_26_01)</f>
        <v>0</v>
      </c>
      <c r="E33" s="1" t="s">
        <v>89</v>
      </c>
    </row>
    <row r="34" spans="1:5" ht="12.75">
      <c r="A34" s="367" t="s">
        <v>9</v>
      </c>
      <c r="B34" s="367"/>
      <c r="C34" s="367"/>
      <c r="D34" s="104">
        <f>SUM([1]!CR16_27_01)</f>
        <v>0</v>
      </c>
      <c r="E34" s="1" t="s">
        <v>89</v>
      </c>
    </row>
    <row r="35" spans="1:5" ht="12.75">
      <c r="A35" s="367" t="s">
        <v>10</v>
      </c>
      <c r="B35" s="367"/>
      <c r="C35" s="367"/>
      <c r="D35" s="103">
        <f>SUM([1]!CR16_28_01)</f>
        <v>0</v>
      </c>
      <c r="E35" s="1" t="s">
        <v>89</v>
      </c>
    </row>
  </sheetData>
  <sheetProtection password="CEC1" sheet="1"/>
  <mergeCells count="11">
    <mergeCell ref="D3:E3"/>
    <mergeCell ref="A1:E1"/>
    <mergeCell ref="D2:E2"/>
    <mergeCell ref="A3:A4"/>
    <mergeCell ref="B3:B4"/>
    <mergeCell ref="C3:C4"/>
    <mergeCell ref="A31:C31"/>
    <mergeCell ref="A33:C33"/>
    <mergeCell ref="A34:C34"/>
    <mergeCell ref="A35:C35"/>
    <mergeCell ref="A32:C32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scale="74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32"/>
  <sheetViews>
    <sheetView view="pageBreakPreview" zoomScaleSheetLayoutView="100" workbookViewId="0" topLeftCell="A1">
      <selection activeCell="D24" sqref="D24"/>
    </sheetView>
  </sheetViews>
  <sheetFormatPr defaultColWidth="9.00390625" defaultRowHeight="12.75"/>
  <cols>
    <col min="1" max="1" width="59.00390625" style="0" customWidth="1"/>
    <col min="3" max="5" width="18.125" style="0" customWidth="1"/>
    <col min="6" max="6" width="18.25390625" style="0" customWidth="1"/>
    <col min="7" max="8" width="18.00390625" style="0" customWidth="1"/>
    <col min="9" max="9" width="18.125" style="0" customWidth="1"/>
  </cols>
  <sheetData>
    <row r="1" spans="1:5" ht="30.75" customHeight="1">
      <c r="A1" s="396" t="s">
        <v>11</v>
      </c>
      <c r="B1" s="397"/>
      <c r="C1" s="397"/>
      <c r="D1" s="397"/>
      <c r="E1" s="397"/>
    </row>
    <row r="2" spans="1:5" ht="15" customHeight="1">
      <c r="A2" s="1"/>
      <c r="B2" s="1"/>
      <c r="C2" s="1"/>
      <c r="D2" s="398" t="s">
        <v>95</v>
      </c>
      <c r="E2" s="398"/>
    </row>
    <row r="3" spans="1:5" ht="15" customHeight="1">
      <c r="A3" s="275"/>
      <c r="B3" s="275" t="s">
        <v>87</v>
      </c>
      <c r="C3" s="264" t="s">
        <v>51</v>
      </c>
      <c r="D3" s="275" t="s">
        <v>244</v>
      </c>
      <c r="E3" s="406"/>
    </row>
    <row r="4" spans="1:5" ht="63.75" customHeight="1">
      <c r="A4" s="241"/>
      <c r="B4" s="275"/>
      <c r="C4" s="407"/>
      <c r="D4" s="61" t="s">
        <v>178</v>
      </c>
      <c r="E4" s="61" t="s">
        <v>179</v>
      </c>
    </row>
    <row r="5" spans="1:5" ht="12.75">
      <c r="A5" s="5" t="s">
        <v>50</v>
      </c>
      <c r="B5" s="5" t="s">
        <v>49</v>
      </c>
      <c r="C5" s="5">
        <v>1</v>
      </c>
      <c r="D5" s="5">
        <v>2</v>
      </c>
      <c r="E5" s="5">
        <v>3</v>
      </c>
    </row>
    <row r="6" spans="1:5" ht="24" customHeight="1">
      <c r="A6" s="92" t="s">
        <v>180</v>
      </c>
      <c r="B6" s="11" t="s">
        <v>52</v>
      </c>
      <c r="C6" s="63">
        <f>SUM([1]!CR17_01_01)</f>
        <v>0</v>
      </c>
      <c r="D6" s="63">
        <f>SUM([1]!CR17_01_02)</f>
        <v>0</v>
      </c>
      <c r="E6" s="63">
        <f>SUM([1]!CR17_01_03)</f>
        <v>0</v>
      </c>
    </row>
    <row r="7" spans="1:5" ht="24" customHeight="1">
      <c r="A7" s="92" t="s">
        <v>12</v>
      </c>
      <c r="B7" s="11" t="s">
        <v>53</v>
      </c>
      <c r="C7" s="63">
        <f>SUM([1]!CR17_02_01)</f>
        <v>0</v>
      </c>
      <c r="D7" s="63">
        <f>SUM([1]!CR17_02_02)</f>
        <v>0</v>
      </c>
      <c r="E7" s="63">
        <f>SUM([1]!CR17_02_03)</f>
        <v>0</v>
      </c>
    </row>
    <row r="8" spans="1:5" ht="39" customHeight="1">
      <c r="A8" s="97" t="s">
        <v>14</v>
      </c>
      <c r="B8" s="11" t="s">
        <v>54</v>
      </c>
      <c r="C8" s="63">
        <f>SUM([1]!CR17_03_01)</f>
        <v>0</v>
      </c>
      <c r="D8" s="63">
        <f>SUM([1]!CR17_03_02)</f>
        <v>0</v>
      </c>
      <c r="E8" s="63">
        <f>SUM([1]!CR17_03_03)</f>
        <v>0</v>
      </c>
    </row>
    <row r="9" spans="1:5" ht="15" customHeight="1">
      <c r="A9" s="92" t="s">
        <v>116</v>
      </c>
      <c r="B9" s="11" t="s">
        <v>55</v>
      </c>
      <c r="C9" s="63">
        <f>SUM([1]!CR17_04_01)</f>
        <v>0</v>
      </c>
      <c r="D9" s="63">
        <f>SUM([1]!CR17_04_02)</f>
        <v>0</v>
      </c>
      <c r="E9" s="63">
        <f>SUM([1]!CR17_04_03)</f>
        <v>0</v>
      </c>
    </row>
    <row r="10" spans="1:5" ht="15" customHeight="1">
      <c r="A10" s="92" t="s">
        <v>117</v>
      </c>
      <c r="B10" s="11" t="s">
        <v>56</v>
      </c>
      <c r="C10" s="63">
        <f>SUM([1]!CR17_05_01)</f>
        <v>0</v>
      </c>
      <c r="D10" s="63">
        <f>SUM([1]!CR17_05_02)</f>
        <v>0</v>
      </c>
      <c r="E10" s="63">
        <f>SUM([1]!CR17_05_03)</f>
        <v>0</v>
      </c>
    </row>
    <row r="11" spans="1:5" ht="15" customHeight="1">
      <c r="A11" s="92" t="s">
        <v>118</v>
      </c>
      <c r="B11" s="11" t="s">
        <v>57</v>
      </c>
      <c r="C11" s="63">
        <f>SUM([1]!CR17_06_01)</f>
        <v>0</v>
      </c>
      <c r="D11" s="63">
        <f>SUM([1]!CR17_06_02)</f>
        <v>0</v>
      </c>
      <c r="E11" s="63">
        <f>SUM([1]!CR17_06_03)</f>
        <v>0</v>
      </c>
    </row>
    <row r="12" spans="1:5" ht="15" customHeight="1">
      <c r="A12" s="92" t="s">
        <v>119</v>
      </c>
      <c r="B12" s="11" t="s">
        <v>58</v>
      </c>
      <c r="C12" s="63">
        <f>SUM([1]!CR17_07_01)</f>
        <v>0</v>
      </c>
      <c r="D12" s="63">
        <f>SUM([1]!CR17_07_02)</f>
        <v>0</v>
      </c>
      <c r="E12" s="63">
        <f>SUM([1]!CR17_07_03)</f>
        <v>0</v>
      </c>
    </row>
    <row r="13" spans="1:5" ht="15" customHeight="1">
      <c r="A13" s="92" t="s">
        <v>99</v>
      </c>
      <c r="B13" s="11" t="s">
        <v>59</v>
      </c>
      <c r="C13" s="63">
        <f>SUM([1]!CR17_08_01)</f>
        <v>0</v>
      </c>
      <c r="D13" s="63">
        <f>SUM([1]!CR17_08_02)</f>
        <v>0</v>
      </c>
      <c r="E13" s="63">
        <f>SUM([1]!CR17_08_03)</f>
        <v>0</v>
      </c>
    </row>
    <row r="14" spans="1:5" ht="24" customHeight="1">
      <c r="A14" s="92" t="s">
        <v>262</v>
      </c>
      <c r="B14" s="11" t="s">
        <v>60</v>
      </c>
      <c r="C14" s="63">
        <f>SUM([1]!CR17_09_01)</f>
        <v>0</v>
      </c>
      <c r="D14" s="63">
        <f>SUM([1]!CR17_09_02)</f>
        <v>0</v>
      </c>
      <c r="E14" s="63">
        <f>SUM([1]!CR17_09_03)</f>
        <v>0</v>
      </c>
    </row>
    <row r="15" spans="1:5" ht="15" customHeight="1">
      <c r="A15" s="92" t="s">
        <v>120</v>
      </c>
      <c r="B15" s="11" t="s">
        <v>61</v>
      </c>
      <c r="C15" s="63">
        <f>SUM([1]!CR17_10_01)</f>
        <v>0</v>
      </c>
      <c r="D15" s="63">
        <f>SUM([1]!CR17_10_02)</f>
        <v>0</v>
      </c>
      <c r="E15" s="63">
        <f>SUM([1]!CR17_10_03)</f>
        <v>0</v>
      </c>
    </row>
    <row r="16" spans="1:5" ht="15" customHeight="1">
      <c r="A16" s="92" t="s">
        <v>98</v>
      </c>
      <c r="B16" s="61">
        <v>11</v>
      </c>
      <c r="C16" s="64">
        <f>SUM([1]!CR17_11_01)</f>
        <v>0</v>
      </c>
      <c r="D16" s="63">
        <f>SUM([1]!CR17_11_02)</f>
        <v>0</v>
      </c>
      <c r="E16" s="65">
        <f>SUM([1]!CR17_11_03)</f>
        <v>0</v>
      </c>
    </row>
    <row r="17" spans="1:5" ht="15" customHeight="1">
      <c r="A17" s="92" t="s">
        <v>121</v>
      </c>
      <c r="B17" s="61">
        <v>12</v>
      </c>
      <c r="C17" s="66">
        <f>SUM([1]!CR17_12_01)</f>
        <v>0</v>
      </c>
      <c r="D17" s="63">
        <f>SUM([1]!CR17_12_02)</f>
        <v>0</v>
      </c>
      <c r="E17" s="65">
        <f>SUM([1]!CR17_12_03)</f>
        <v>0</v>
      </c>
    </row>
    <row r="18" spans="1:5" ht="15" customHeight="1">
      <c r="A18" s="92" t="s">
        <v>122</v>
      </c>
      <c r="B18" s="61">
        <v>13</v>
      </c>
      <c r="C18" s="66">
        <f>SUM([1]!CR17_13_01)</f>
        <v>0</v>
      </c>
      <c r="D18" s="63">
        <f>SUM([1]!CR17_13_02)</f>
        <v>0</v>
      </c>
      <c r="E18" s="65">
        <f>SUM([1]!CR17_13_03)</f>
        <v>0</v>
      </c>
    </row>
    <row r="19" spans="1:5" ht="24" customHeight="1">
      <c r="A19" s="92" t="s">
        <v>13</v>
      </c>
      <c r="B19" s="62">
        <v>14</v>
      </c>
      <c r="C19" s="66">
        <f>SUM([1]!CR17_14_01)</f>
        <v>0</v>
      </c>
      <c r="D19" s="66">
        <f>SUM([1]!CR17_14_02)</f>
        <v>0</v>
      </c>
      <c r="E19" s="66">
        <f>SUM([1]!CR17_14_03)</f>
        <v>0</v>
      </c>
    </row>
    <row r="20" spans="1:5" ht="15" customHeight="1">
      <c r="A20" s="92" t="s">
        <v>123</v>
      </c>
      <c r="B20" s="62">
        <v>15</v>
      </c>
      <c r="C20" s="66">
        <f>SUM([1]!CR17_15_01)</f>
        <v>0</v>
      </c>
      <c r="D20" s="66">
        <f>SUM([1]!CR17_15_02)</f>
        <v>0</v>
      </c>
      <c r="E20" s="66">
        <f>SUM([1]!CR17_15_03)</f>
        <v>0</v>
      </c>
    </row>
    <row r="21" spans="1:5" ht="15" customHeight="1">
      <c r="A21" s="92" t="s">
        <v>124</v>
      </c>
      <c r="B21" s="62">
        <v>16</v>
      </c>
      <c r="C21" s="66">
        <f>SUM([1]!CR17_16_01)</f>
        <v>0</v>
      </c>
      <c r="D21" s="66">
        <f>SUM([1]!CR17_16_02)</f>
        <v>0</v>
      </c>
      <c r="E21" s="66">
        <f>SUM([1]!CR17_16_03)</f>
        <v>0</v>
      </c>
    </row>
    <row r="22" spans="1:5" ht="24" customHeight="1">
      <c r="A22" s="92" t="s">
        <v>125</v>
      </c>
      <c r="B22" s="62">
        <v>17</v>
      </c>
      <c r="C22" s="66">
        <f>SUM([1]!CR17_17_01)</f>
        <v>0</v>
      </c>
      <c r="D22" s="66">
        <f>SUM([1]!CR17_17_02)</f>
        <v>0</v>
      </c>
      <c r="E22" s="66">
        <f>SUM([1]!CR17_17_03)</f>
        <v>0</v>
      </c>
    </row>
    <row r="23" spans="1:5" ht="15" customHeight="1">
      <c r="A23" s="92" t="s">
        <v>161</v>
      </c>
      <c r="B23" s="62">
        <v>18</v>
      </c>
      <c r="C23" s="66">
        <f>SUM([1]!CR17_18_01)</f>
        <v>0</v>
      </c>
      <c r="D23" s="66">
        <f>SUM([1]!CR17_18_02)</f>
        <v>0</v>
      </c>
      <c r="E23" s="66">
        <f>SUM([1]!CR17_18_03)</f>
        <v>0</v>
      </c>
    </row>
    <row r="24" spans="1:5" ht="15" customHeight="1">
      <c r="A24" s="92" t="s">
        <v>126</v>
      </c>
      <c r="B24" s="62">
        <v>19</v>
      </c>
      <c r="C24" s="83">
        <f>C7-SUM(C8:C23)</f>
        <v>0</v>
      </c>
      <c r="D24" s="83">
        <f>D7-SUM(D8:D23)</f>
        <v>0</v>
      </c>
      <c r="E24" s="83">
        <f>E7-SUM(E8:E23)</f>
        <v>0</v>
      </c>
    </row>
    <row r="27" spans="1:5" ht="28.5" customHeight="1">
      <c r="A27" s="408" t="s">
        <v>33</v>
      </c>
      <c r="C27" s="68"/>
      <c r="D27" s="68"/>
      <c r="E27" s="68" t="s">
        <v>32</v>
      </c>
    </row>
    <row r="28" spans="1:5" ht="10.5" customHeight="1">
      <c r="A28" s="408"/>
      <c r="C28" s="24" t="s">
        <v>29</v>
      </c>
      <c r="D28" s="24" t="s">
        <v>83</v>
      </c>
      <c r="E28" s="24" t="s">
        <v>84</v>
      </c>
    </row>
    <row r="30" spans="3:4" ht="12.75">
      <c r="C30" s="68" t="s">
        <v>31</v>
      </c>
      <c r="D30" s="46" t="s">
        <v>181</v>
      </c>
    </row>
    <row r="31" spans="3:4" ht="25.5">
      <c r="C31" s="67" t="s">
        <v>30</v>
      </c>
      <c r="D31" s="67" t="s">
        <v>85</v>
      </c>
    </row>
    <row r="32" ht="12.75">
      <c r="D32" s="1"/>
    </row>
  </sheetData>
  <sheetProtection password="CEC1" sheet="1"/>
  <mergeCells count="7">
    <mergeCell ref="A1:E1"/>
    <mergeCell ref="D2:E2"/>
    <mergeCell ref="D3:E3"/>
    <mergeCell ref="A27:A28"/>
    <mergeCell ref="B3:B4"/>
    <mergeCell ref="A3:A4"/>
    <mergeCell ref="C3:C4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J49"/>
  <sheetViews>
    <sheetView view="pageBreakPreview" zoomScaleNormal="75" zoomScaleSheetLayoutView="100" workbookViewId="0" topLeftCell="A1">
      <selection activeCell="E7" sqref="E7"/>
    </sheetView>
  </sheetViews>
  <sheetFormatPr defaultColWidth="9.00390625" defaultRowHeight="12.75"/>
  <cols>
    <col min="1" max="1" width="14.75390625" style="0" customWidth="1"/>
    <col min="2" max="2" width="30.75390625" style="0" customWidth="1"/>
    <col min="3" max="3" width="14.75390625" style="0" customWidth="1"/>
    <col min="4" max="4" width="6.75390625" style="10" customWidth="1"/>
    <col min="5" max="8" width="14.75390625" style="0" customWidth="1"/>
    <col min="13" max="14" width="9.125" style="51" customWidth="1"/>
  </cols>
  <sheetData>
    <row r="1" spans="1:14" s="43" customFormat="1" ht="15">
      <c r="A1" s="41"/>
      <c r="B1" s="290" t="s">
        <v>102</v>
      </c>
      <c r="C1" s="291"/>
      <c r="D1" s="291"/>
      <c r="E1" s="291"/>
      <c r="F1" s="291"/>
      <c r="G1" s="292"/>
      <c r="H1" s="42"/>
      <c r="M1" s="50"/>
      <c r="N1" s="50"/>
    </row>
    <row r="2" spans="1:8" ht="12.75">
      <c r="A2" s="1"/>
      <c r="B2" s="1"/>
      <c r="C2" s="1"/>
      <c r="D2" s="9"/>
      <c r="E2" s="1"/>
      <c r="F2" s="1"/>
      <c r="G2" s="295" t="s">
        <v>47</v>
      </c>
      <c r="H2" s="295"/>
    </row>
    <row r="3" spans="1:14" s="21" customFormat="1" ht="38.25" customHeight="1">
      <c r="A3" s="245"/>
      <c r="B3" s="245"/>
      <c r="C3" s="245"/>
      <c r="D3" s="293" t="s">
        <v>87</v>
      </c>
      <c r="E3" s="275" t="s">
        <v>103</v>
      </c>
      <c r="F3" s="294"/>
      <c r="G3" s="275" t="s">
        <v>182</v>
      </c>
      <c r="H3" s="294"/>
      <c r="M3" s="286" t="s">
        <v>143</v>
      </c>
      <c r="N3" s="286"/>
    </row>
    <row r="4" spans="1:14" ht="25.5" customHeight="1">
      <c r="A4" s="245"/>
      <c r="B4" s="245"/>
      <c r="C4" s="245"/>
      <c r="D4" s="293"/>
      <c r="E4" s="12" t="s">
        <v>51</v>
      </c>
      <c r="F4" s="12" t="s">
        <v>218</v>
      </c>
      <c r="G4" s="12" t="s">
        <v>51</v>
      </c>
      <c r="H4" s="12" t="s">
        <v>218</v>
      </c>
      <c r="M4" s="286"/>
      <c r="N4" s="286"/>
    </row>
    <row r="5" spans="1:14" ht="12.75">
      <c r="A5" s="245" t="s">
        <v>50</v>
      </c>
      <c r="B5" s="245"/>
      <c r="C5" s="245"/>
      <c r="D5" s="11" t="s">
        <v>49</v>
      </c>
      <c r="E5" s="5">
        <v>1</v>
      </c>
      <c r="F5" s="5">
        <v>2</v>
      </c>
      <c r="G5" s="5">
        <v>3</v>
      </c>
      <c r="H5" s="5">
        <v>4</v>
      </c>
      <c r="M5" s="287"/>
      <c r="N5" s="287"/>
    </row>
    <row r="6" spans="1:14" s="100" customFormat="1" ht="15" customHeight="1">
      <c r="A6" s="289" t="s">
        <v>183</v>
      </c>
      <c r="B6" s="289"/>
      <c r="C6" s="289"/>
      <c r="D6" s="107" t="s">
        <v>52</v>
      </c>
      <c r="E6" s="108">
        <f>SUM('[2]опер'!$D$25)</f>
        <v>538</v>
      </c>
      <c r="F6" s="108">
        <f>SUM('[2]опер'!$D$29)</f>
        <v>289</v>
      </c>
      <c r="G6" s="108">
        <f>SUM('[2]опер'!$D$44)</f>
        <v>326</v>
      </c>
      <c r="H6" s="109">
        <f>SUM([1]!CR1_01_04)</f>
        <v>185</v>
      </c>
      <c r="I6" s="110">
        <f>SUM(CR1_01_01-[1]!CR1_01_01)</f>
        <v>0</v>
      </c>
      <c r="J6" s="110">
        <f>SUM(CR1_01_02-[1]!CR1_01_02)</f>
        <v>0</v>
      </c>
      <c r="K6" s="100">
        <f>SUM(CR1_01_03-[1]!CR1_01_03)</f>
        <v>0</v>
      </c>
      <c r="M6" s="111">
        <f>SUM(E6-F6)</f>
        <v>249</v>
      </c>
      <c r="N6" s="111">
        <f>SUM(G6-H6)</f>
        <v>141</v>
      </c>
    </row>
    <row r="7" spans="1:14" s="100" customFormat="1" ht="24" customHeight="1">
      <c r="A7" s="289" t="s">
        <v>184</v>
      </c>
      <c r="B7" s="289"/>
      <c r="C7" s="289"/>
      <c r="D7" s="107" t="s">
        <v>53</v>
      </c>
      <c r="E7" s="109">
        <f>SUM([1]!CR1_02_01)</f>
        <v>519</v>
      </c>
      <c r="F7" s="109">
        <f>SUM([1]!CR1_02_02)</f>
        <v>280</v>
      </c>
      <c r="G7" s="109">
        <f>SUM([1]!CR1_02_03)</f>
        <v>311</v>
      </c>
      <c r="H7" s="109">
        <f>SUM([1]!CR1_02_04)</f>
        <v>179</v>
      </c>
      <c r="I7" s="100">
        <f>E6-SUM(E7:E8)</f>
        <v>0</v>
      </c>
      <c r="J7" s="100">
        <f>F6-SUM(F7:F8)</f>
        <v>0</v>
      </c>
      <c r="K7" s="100">
        <f>G6-SUM(G7:G8)</f>
        <v>0</v>
      </c>
      <c r="L7" s="100">
        <f>H6-SUM(H7:H8)</f>
        <v>0</v>
      </c>
      <c r="M7" s="111">
        <f aca="true" t="shared" si="0" ref="M7:M38">SUM(E7-F7)</f>
        <v>239</v>
      </c>
      <c r="N7" s="111">
        <f aca="true" t="shared" si="1" ref="N7:N38">SUM(G7-H7)</f>
        <v>132</v>
      </c>
    </row>
    <row r="8" spans="1:14" s="100" customFormat="1" ht="15" customHeight="1">
      <c r="A8" s="279" t="s">
        <v>139</v>
      </c>
      <c r="B8" s="279"/>
      <c r="C8" s="279"/>
      <c r="D8" s="107" t="s">
        <v>54</v>
      </c>
      <c r="E8" s="109">
        <f>SUM([1]!CR1_03_01)</f>
        <v>19</v>
      </c>
      <c r="F8" s="109">
        <f>SUM([1]!CR1_03_02)</f>
        <v>9</v>
      </c>
      <c r="G8" s="109">
        <f>SUM([1]!CR1_03_03)</f>
        <v>15</v>
      </c>
      <c r="H8" s="109">
        <f>SUM([1]!CR1_03_04)</f>
        <v>6</v>
      </c>
      <c r="M8" s="111">
        <f t="shared" si="0"/>
        <v>10</v>
      </c>
      <c r="N8" s="111">
        <f t="shared" si="1"/>
        <v>9</v>
      </c>
    </row>
    <row r="9" spans="1:36" s="112" customFormat="1" ht="24" customHeight="1">
      <c r="A9" s="285" t="s">
        <v>185</v>
      </c>
      <c r="B9" s="289"/>
      <c r="C9" s="289"/>
      <c r="D9" s="107" t="s">
        <v>55</v>
      </c>
      <c r="E9" s="108">
        <f>SUM('[2]опер'!$D$28)</f>
        <v>457</v>
      </c>
      <c r="F9" s="109">
        <f>SUM([1]!CR1_04_02)</f>
        <v>229</v>
      </c>
      <c r="G9" s="108">
        <f>SUM('[2]опер'!$D$49)</f>
        <v>247</v>
      </c>
      <c r="H9" s="109">
        <f>SUM([1]!CR1_04_04)</f>
        <v>127</v>
      </c>
      <c r="I9" s="36">
        <f>SUM(E9-[1]!CR1_04_01)</f>
        <v>0</v>
      </c>
      <c r="J9" s="36"/>
      <c r="K9" s="36">
        <f>SUM(CR1_04_01-[1]!CR1_04_03)</f>
        <v>0</v>
      </c>
      <c r="L9" s="36"/>
      <c r="M9" s="111">
        <f t="shared" si="0"/>
        <v>228</v>
      </c>
      <c r="N9" s="111">
        <f t="shared" si="1"/>
        <v>120</v>
      </c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</row>
    <row r="10" spans="1:36" s="100" customFormat="1" ht="15" customHeight="1">
      <c r="A10" s="279" t="s">
        <v>104</v>
      </c>
      <c r="B10" s="279"/>
      <c r="C10" s="279"/>
      <c r="D10" s="107" t="s">
        <v>56</v>
      </c>
      <c r="E10" s="108">
        <f>SUM(CR1_01_01-E9)</f>
        <v>81</v>
      </c>
      <c r="F10" s="109">
        <f>SUM([1]!CR1_05_02)</f>
        <v>60</v>
      </c>
      <c r="G10" s="108">
        <f>SUM('[2]опер'!$D$48)</f>
        <v>79</v>
      </c>
      <c r="H10" s="109">
        <f>SUM([1]!CR1_05_04)</f>
        <v>58</v>
      </c>
      <c r="I10" s="36">
        <f>E6-(E9+E10)</f>
        <v>0</v>
      </c>
      <c r="J10" s="36">
        <f>F6-(F9+F10)</f>
        <v>0</v>
      </c>
      <c r="K10" s="36">
        <f>G6-(G9+G10)</f>
        <v>0</v>
      </c>
      <c r="L10" s="36">
        <f>H6-(H9+H10)</f>
        <v>0</v>
      </c>
      <c r="M10" s="111">
        <f t="shared" si="0"/>
        <v>21</v>
      </c>
      <c r="N10" s="111">
        <f t="shared" si="1"/>
        <v>21</v>
      </c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</row>
    <row r="11" spans="1:14" s="100" customFormat="1" ht="24" customHeight="1">
      <c r="A11" s="285" t="s">
        <v>187</v>
      </c>
      <c r="B11" s="285"/>
      <c r="C11" s="285"/>
      <c r="D11" s="107" t="s">
        <v>57</v>
      </c>
      <c r="E11" s="109">
        <f>SUM([1]!CR1_06_01)</f>
        <v>291</v>
      </c>
      <c r="F11" s="109">
        <f>SUM([1]!CR1_06_02)</f>
        <v>172</v>
      </c>
      <c r="G11" s="109">
        <f>SUM([1]!CR1_06_03)</f>
        <v>186</v>
      </c>
      <c r="H11" s="109">
        <f>SUM([1]!CR1_06_04)</f>
        <v>118</v>
      </c>
      <c r="I11" s="36">
        <f>E6-(E11+E12)</f>
        <v>0</v>
      </c>
      <c r="J11" s="36">
        <f>F6-(F11+F12)</f>
        <v>0</v>
      </c>
      <c r="K11" s="36">
        <f>G6-(G11+G12)</f>
        <v>0</v>
      </c>
      <c r="L11" s="36">
        <f>H6-(H11+H12)</f>
        <v>0</v>
      </c>
      <c r="M11" s="111">
        <f t="shared" si="0"/>
        <v>119</v>
      </c>
      <c r="N11" s="111">
        <f t="shared" si="1"/>
        <v>68</v>
      </c>
    </row>
    <row r="12" spans="1:14" s="100" customFormat="1" ht="15" customHeight="1">
      <c r="A12" s="279" t="s">
        <v>186</v>
      </c>
      <c r="B12" s="279"/>
      <c r="C12" s="279"/>
      <c r="D12" s="107" t="s">
        <v>58</v>
      </c>
      <c r="E12" s="108">
        <f>SUM(CR1_01_01-E11)</f>
        <v>247</v>
      </c>
      <c r="F12" s="108">
        <f>SUM(CR1_01_02-F11)</f>
        <v>117</v>
      </c>
      <c r="G12" s="108">
        <f>SUM(CR1_01_03-G11)</f>
        <v>140</v>
      </c>
      <c r="H12" s="108">
        <f>SUM(CR1_01_04-H11)</f>
        <v>67</v>
      </c>
      <c r="I12" s="36">
        <f>SUM(CR1_07_01-[1]!CR1_07_01)</f>
        <v>0</v>
      </c>
      <c r="J12" s="100">
        <f>SUM(CR1_07_02-[1]!CR1_07_02)</f>
        <v>0</v>
      </c>
      <c r="K12" s="100">
        <f>SUM(CR1_07_03-[1]!CR1_07_03)</f>
        <v>0</v>
      </c>
      <c r="L12" s="100">
        <f>SUM(CR1_07_04-[1]!CR1_07_04)</f>
        <v>0</v>
      </c>
      <c r="M12" s="111">
        <f t="shared" si="0"/>
        <v>130</v>
      </c>
      <c r="N12" s="111">
        <f t="shared" si="1"/>
        <v>73</v>
      </c>
    </row>
    <row r="13" spans="1:14" s="100" customFormat="1" ht="24" customHeight="1">
      <c r="A13" s="285" t="s">
        <v>189</v>
      </c>
      <c r="B13" s="285"/>
      <c r="C13" s="285"/>
      <c r="D13" s="107" t="s">
        <v>59</v>
      </c>
      <c r="E13" s="109">
        <f>SUM([1]!CR1_08_01)</f>
        <v>30</v>
      </c>
      <c r="F13" s="109">
        <f>SUM([1]!CR1_08_02)</f>
        <v>23</v>
      </c>
      <c r="G13" s="109">
        <f>SUM([1]!CR1_08_03)</f>
        <v>30</v>
      </c>
      <c r="H13" s="109">
        <f>SUM([1]!CR1_08_04)</f>
        <v>23</v>
      </c>
      <c r="I13" s="100">
        <f>E6-SUM(E13:E20)</f>
        <v>0</v>
      </c>
      <c r="J13" s="100">
        <f>F6-SUM(F13:F20)</f>
        <v>0</v>
      </c>
      <c r="K13" s="100">
        <f>G6-SUM(G13:G20)</f>
        <v>0</v>
      </c>
      <c r="L13" s="100">
        <f>H6-SUM(H13:H20)</f>
        <v>0</v>
      </c>
      <c r="M13" s="111">
        <f t="shared" si="0"/>
        <v>7</v>
      </c>
      <c r="N13" s="111">
        <f t="shared" si="1"/>
        <v>7</v>
      </c>
    </row>
    <row r="14" spans="1:14" s="100" customFormat="1" ht="15" customHeight="1">
      <c r="A14" s="279" t="s">
        <v>188</v>
      </c>
      <c r="B14" s="279"/>
      <c r="C14" s="279"/>
      <c r="D14" s="107" t="s">
        <v>60</v>
      </c>
      <c r="E14" s="109">
        <f>SUM([1]!CR1_09_01)</f>
        <v>27</v>
      </c>
      <c r="F14" s="109">
        <f>SUM([1]!CR1_09_02)</f>
        <v>19</v>
      </c>
      <c r="G14" s="109">
        <f>SUM([1]!CR1_09_03)</f>
        <v>26</v>
      </c>
      <c r="H14" s="109">
        <f>SUM([1]!CR1_09_04)</f>
        <v>19</v>
      </c>
      <c r="I14" s="110"/>
      <c r="J14" s="110"/>
      <c r="M14" s="111">
        <f t="shared" si="0"/>
        <v>8</v>
      </c>
      <c r="N14" s="111">
        <f t="shared" si="1"/>
        <v>7</v>
      </c>
    </row>
    <row r="15" spans="1:14" s="100" customFormat="1" ht="15" customHeight="1">
      <c r="A15" s="279" t="s">
        <v>190</v>
      </c>
      <c r="B15" s="279"/>
      <c r="C15" s="279"/>
      <c r="D15" s="107" t="s">
        <v>61</v>
      </c>
      <c r="E15" s="109">
        <f>SUM([1]!CR1_10_01)</f>
        <v>16</v>
      </c>
      <c r="F15" s="109">
        <f>SUM([1]!CR1_10_02)</f>
        <v>6</v>
      </c>
      <c r="G15" s="109">
        <f>SUM([1]!CR1_10_03)</f>
        <v>7</v>
      </c>
      <c r="H15" s="109">
        <f>SUM([1]!CR1_10_04)</f>
        <v>1</v>
      </c>
      <c r="I15" s="110"/>
      <c r="J15" s="110"/>
      <c r="M15" s="111">
        <f t="shared" si="0"/>
        <v>10</v>
      </c>
      <c r="N15" s="111">
        <f t="shared" si="1"/>
        <v>6</v>
      </c>
    </row>
    <row r="16" spans="1:14" s="100" customFormat="1" ht="15" customHeight="1">
      <c r="A16" s="279" t="s">
        <v>191</v>
      </c>
      <c r="B16" s="279"/>
      <c r="C16" s="279"/>
      <c r="D16" s="107" t="s">
        <v>62</v>
      </c>
      <c r="E16" s="109">
        <f>SUM([1]!CR1_11_01)</f>
        <v>70</v>
      </c>
      <c r="F16" s="109">
        <f>SUM([1]!CR1_11_02)</f>
        <v>31</v>
      </c>
      <c r="G16" s="109">
        <f>SUM([1]!CR1_11_03)</f>
        <v>41</v>
      </c>
      <c r="H16" s="109">
        <f>SUM([1]!CR1_11_04)</f>
        <v>23</v>
      </c>
      <c r="M16" s="111">
        <f t="shared" si="0"/>
        <v>39</v>
      </c>
      <c r="N16" s="111">
        <f t="shared" si="1"/>
        <v>18</v>
      </c>
    </row>
    <row r="17" spans="1:14" s="100" customFormat="1" ht="15" customHeight="1">
      <c r="A17" s="279" t="s">
        <v>192</v>
      </c>
      <c r="B17" s="279"/>
      <c r="C17" s="279"/>
      <c r="D17" s="107" t="s">
        <v>63</v>
      </c>
      <c r="E17" s="109">
        <f>SUM([1]!CR1_12_01)</f>
        <v>64</v>
      </c>
      <c r="F17" s="109">
        <f>SUM([1]!CR1_12_02)</f>
        <v>33</v>
      </c>
      <c r="G17" s="109">
        <f>SUM([1]!CR1_12_03)</f>
        <v>42</v>
      </c>
      <c r="H17" s="109">
        <f>SUM([1]!CR1_12_04)</f>
        <v>22</v>
      </c>
      <c r="M17" s="111">
        <f t="shared" si="0"/>
        <v>31</v>
      </c>
      <c r="N17" s="111">
        <f t="shared" si="1"/>
        <v>20</v>
      </c>
    </row>
    <row r="18" spans="1:14" s="100" customFormat="1" ht="15" customHeight="1">
      <c r="A18" s="279" t="s">
        <v>193</v>
      </c>
      <c r="B18" s="279"/>
      <c r="C18" s="279"/>
      <c r="D18" s="107" t="s">
        <v>64</v>
      </c>
      <c r="E18" s="109">
        <f>SUM([1]!CR1_13_01)</f>
        <v>289</v>
      </c>
      <c r="F18" s="109">
        <f>SUM([1]!CR1_13_02)</f>
        <v>160</v>
      </c>
      <c r="G18" s="109">
        <f>SUM([1]!CR1_13_03)</f>
        <v>150</v>
      </c>
      <c r="H18" s="109">
        <f>SUM([1]!CR1_13_04)</f>
        <v>84</v>
      </c>
      <c r="M18" s="111">
        <f t="shared" si="0"/>
        <v>129</v>
      </c>
      <c r="N18" s="111">
        <f t="shared" si="1"/>
        <v>66</v>
      </c>
    </row>
    <row r="19" spans="1:14" s="100" customFormat="1" ht="15" customHeight="1">
      <c r="A19" s="279" t="s">
        <v>194</v>
      </c>
      <c r="B19" s="299"/>
      <c r="C19" s="299"/>
      <c r="D19" s="107" t="s">
        <v>65</v>
      </c>
      <c r="E19" s="109">
        <f>SUM([1]!CR1_14_01)</f>
        <v>34</v>
      </c>
      <c r="F19" s="109">
        <f>SUM([1]!CR1_14_02)</f>
        <v>14</v>
      </c>
      <c r="G19" s="109">
        <f>SUM([1]!CR1_14_03)</f>
        <v>25</v>
      </c>
      <c r="H19" s="109">
        <f>SUM([1]!CR1_14_04)</f>
        <v>11</v>
      </c>
      <c r="I19" s="113"/>
      <c r="J19" s="288"/>
      <c r="K19" s="288"/>
      <c r="L19" s="288"/>
      <c r="M19" s="114">
        <f t="shared" si="0"/>
        <v>20</v>
      </c>
      <c r="N19" s="111">
        <f t="shared" si="1"/>
        <v>14</v>
      </c>
    </row>
    <row r="20" spans="1:14" s="100" customFormat="1" ht="15" customHeight="1">
      <c r="A20" s="279" t="s">
        <v>172</v>
      </c>
      <c r="B20" s="279"/>
      <c r="C20" s="279"/>
      <c r="D20" s="107" t="s">
        <v>66</v>
      </c>
      <c r="E20" s="108">
        <f>E6-SUM(E13:E19)</f>
        <v>8</v>
      </c>
      <c r="F20" s="108">
        <f>F6-SUM(F13:F19)</f>
        <v>3</v>
      </c>
      <c r="G20" s="108">
        <f>G6-SUM(G13:G19)</f>
        <v>5</v>
      </c>
      <c r="H20" s="108">
        <f>H6-SUM(H13:H19)</f>
        <v>2</v>
      </c>
      <c r="I20" s="100">
        <f>SUM(CR1_15_01-[1]!CR1_15_01)</f>
        <v>0</v>
      </c>
      <c r="J20" s="100">
        <f>SUM(CR1_15_02-[1]!CR1_15_02)</f>
        <v>0</v>
      </c>
      <c r="K20" s="100">
        <f>SUM(CR1_15_03-[1]!CR1_15_03)</f>
        <v>0</v>
      </c>
      <c r="L20" s="100">
        <f>SUM(CR1_15_04-[1]!CR1_15_04)</f>
        <v>0</v>
      </c>
      <c r="M20" s="111">
        <f t="shared" si="0"/>
        <v>5</v>
      </c>
      <c r="N20" s="111">
        <f t="shared" si="1"/>
        <v>3</v>
      </c>
    </row>
    <row r="21" spans="1:14" s="100" customFormat="1" ht="24" customHeight="1">
      <c r="A21" s="284" t="s">
        <v>195</v>
      </c>
      <c r="B21" s="279"/>
      <c r="C21" s="279"/>
      <c r="D21" s="107" t="s">
        <v>67</v>
      </c>
      <c r="E21" s="109">
        <f>SUM([1]!CR1_16_01)</f>
        <v>35</v>
      </c>
      <c r="F21" s="109">
        <f>SUM([1]!CR1_16_02)</f>
        <v>26</v>
      </c>
      <c r="G21" s="109">
        <f>SUM([1]!CR1_16_03)</f>
        <v>13</v>
      </c>
      <c r="H21" s="109">
        <f>SUM([1]!CR1_16_04)</f>
        <v>7</v>
      </c>
      <c r="M21" s="111">
        <f t="shared" si="0"/>
        <v>9</v>
      </c>
      <c r="N21" s="111">
        <f t="shared" si="1"/>
        <v>6</v>
      </c>
    </row>
    <row r="22" spans="1:14" s="100" customFormat="1" ht="15" customHeight="1">
      <c r="A22" s="281" t="s">
        <v>197</v>
      </c>
      <c r="B22" s="281"/>
      <c r="C22" s="281"/>
      <c r="D22" s="107" t="s">
        <v>68</v>
      </c>
      <c r="E22" s="109">
        <f>SUM([1]!CR1_17_01)</f>
        <v>21</v>
      </c>
      <c r="F22" s="109">
        <f>SUM([1]!CR1_17_02)</f>
        <v>17</v>
      </c>
      <c r="G22" s="109">
        <f>SUM([1]!CR1_17_03)</f>
        <v>13</v>
      </c>
      <c r="H22" s="109">
        <f>SUM([1]!CR1_17_04)</f>
        <v>11</v>
      </c>
      <c r="M22" s="111">
        <f>SUM(E22-F22)</f>
        <v>4</v>
      </c>
      <c r="N22" s="111">
        <f>SUM(G22-H22)</f>
        <v>2</v>
      </c>
    </row>
    <row r="23" spans="1:14" s="100" customFormat="1" ht="15" customHeight="1">
      <c r="A23" s="282" t="s">
        <v>196</v>
      </c>
      <c r="B23" s="282"/>
      <c r="C23" s="282"/>
      <c r="D23" s="107" t="s">
        <v>69</v>
      </c>
      <c r="E23" s="109">
        <f>SUM([1]!CR1_18_01)</f>
        <v>3</v>
      </c>
      <c r="F23" s="109">
        <f>SUM([1]!CR1_18_02)</f>
        <v>0</v>
      </c>
      <c r="G23" s="109">
        <f>SUM([1]!CR1_18_03)</f>
        <v>1</v>
      </c>
      <c r="H23" s="109">
        <f>SUM([1]!CR1_18_04)</f>
        <v>0</v>
      </c>
      <c r="M23" s="111">
        <f>SUM(E23-F23)</f>
        <v>3</v>
      </c>
      <c r="N23" s="111">
        <f>SUM(G23-H23)</f>
        <v>1</v>
      </c>
    </row>
    <row r="24" spans="1:14" s="100" customFormat="1" ht="24" customHeight="1">
      <c r="A24" s="283" t="s">
        <v>198</v>
      </c>
      <c r="B24" s="283"/>
      <c r="C24" s="283"/>
      <c r="D24" s="107" t="s">
        <v>70</v>
      </c>
      <c r="E24" s="109">
        <f>SUM([1]!CR1_19_01)</f>
        <v>0</v>
      </c>
      <c r="F24" s="109">
        <f>SUM([1]!CR1_19_02)</f>
        <v>0</v>
      </c>
      <c r="G24" s="109">
        <f>SUM([1]!CR1_19_03)</f>
        <v>0</v>
      </c>
      <c r="H24" s="109">
        <f>SUM([1]!CR1_19_04)</f>
        <v>0</v>
      </c>
      <c r="M24" s="111">
        <f>SUM(E24-F24)</f>
        <v>0</v>
      </c>
      <c r="N24" s="111">
        <f>SUM(G24-H24)</f>
        <v>0</v>
      </c>
    </row>
    <row r="25" spans="1:14" s="100" customFormat="1" ht="15" customHeight="1">
      <c r="A25" s="279" t="s">
        <v>199</v>
      </c>
      <c r="B25" s="279"/>
      <c r="C25" s="279"/>
      <c r="D25" s="107" t="s">
        <v>71</v>
      </c>
      <c r="E25" s="109">
        <f>SUM([1]!CR1_20_01)</f>
        <v>2</v>
      </c>
      <c r="F25" s="109">
        <f>SUM([1]!CR1_20_02)</f>
        <v>0</v>
      </c>
      <c r="G25" s="109">
        <f>SUM([1]!CR1_20_03)</f>
        <v>1</v>
      </c>
      <c r="H25" s="109">
        <f>SUM([1]!CR1_20_04)</f>
        <v>0</v>
      </c>
      <c r="M25" s="111">
        <f t="shared" si="0"/>
        <v>2</v>
      </c>
      <c r="N25" s="111">
        <f t="shared" si="1"/>
        <v>1</v>
      </c>
    </row>
    <row r="26" spans="1:14" s="100" customFormat="1" ht="15" customHeight="1">
      <c r="A26" s="279" t="s">
        <v>200</v>
      </c>
      <c r="B26" s="279"/>
      <c r="C26" s="279"/>
      <c r="D26" s="107" t="s">
        <v>72</v>
      </c>
      <c r="E26" s="108">
        <f>SUM(E23-E24-E25)</f>
        <v>1</v>
      </c>
      <c r="F26" s="108">
        <f>SUM(F23-F24-F25)</f>
        <v>0</v>
      </c>
      <c r="G26" s="108">
        <f>SUM(G23-G24-G25)</f>
        <v>0</v>
      </c>
      <c r="H26" s="108">
        <f>SUM(H23-H24-H25)</f>
        <v>0</v>
      </c>
      <c r="I26" s="110">
        <f>SUM(E26-[1]!CR1_21_01)</f>
        <v>0</v>
      </c>
      <c r="J26" s="110">
        <f>SUM(F26-[1]!CR1_21_02)</f>
        <v>0</v>
      </c>
      <c r="K26" s="110">
        <f>SUM(G26-[1]!CR1_21_03)</f>
        <v>0</v>
      </c>
      <c r="L26" s="110">
        <f>SUM(H26-[1]!CR1_21_04)</f>
        <v>0</v>
      </c>
      <c r="M26" s="111">
        <f>SUM(E26-F26)</f>
        <v>1</v>
      </c>
      <c r="N26" s="111">
        <f>SUM(G26-H26)</f>
        <v>0</v>
      </c>
    </row>
    <row r="27" spans="1:14" s="100" customFormat="1" ht="15" customHeight="1">
      <c r="A27" s="279" t="s">
        <v>201</v>
      </c>
      <c r="B27" s="279"/>
      <c r="C27" s="279"/>
      <c r="D27" s="107" t="s">
        <v>73</v>
      </c>
      <c r="E27" s="109">
        <f>SUM([1]!CR1_22_01)</f>
        <v>0</v>
      </c>
      <c r="F27" s="109">
        <f>SUM([1]!CR1_22_02)</f>
        <v>0</v>
      </c>
      <c r="G27" s="109">
        <f>SUM([1]!CR1_22_03)</f>
        <v>0</v>
      </c>
      <c r="H27" s="109">
        <f>SUM([1]!CR1_22_04)</f>
        <v>0</v>
      </c>
      <c r="M27" s="111">
        <f>SUM(E27-F27)</f>
        <v>0</v>
      </c>
      <c r="N27" s="111">
        <f>SUM(G27-H27)</f>
        <v>0</v>
      </c>
    </row>
    <row r="28" spans="1:14" s="100" customFormat="1" ht="15" customHeight="1">
      <c r="A28" s="289" t="s">
        <v>152</v>
      </c>
      <c r="B28" s="289"/>
      <c r="C28" s="289"/>
      <c r="D28" s="107" t="s">
        <v>74</v>
      </c>
      <c r="E28" s="109">
        <f>SUM([1]!CR1_23_01)</f>
        <v>0</v>
      </c>
      <c r="F28" s="109">
        <f>SUM([1]!CR1_23_02)</f>
        <v>0</v>
      </c>
      <c r="G28" s="109">
        <f>SUM([1]!CR1_23_03)</f>
        <v>0</v>
      </c>
      <c r="H28" s="109">
        <f>SUM([1]!CR1_23_04)</f>
        <v>0</v>
      </c>
      <c r="M28" s="111">
        <f t="shared" si="0"/>
        <v>0</v>
      </c>
      <c r="N28" s="111">
        <f t="shared" si="1"/>
        <v>0</v>
      </c>
    </row>
    <row r="29" spans="1:14" s="100" customFormat="1" ht="24" customHeight="1">
      <c r="A29" s="279" t="s">
        <v>202</v>
      </c>
      <c r="B29" s="279"/>
      <c r="C29" s="279"/>
      <c r="D29" s="107" t="s">
        <v>75</v>
      </c>
      <c r="E29" s="109">
        <f>SUM([1]!CR1_24_01)</f>
        <v>3</v>
      </c>
      <c r="F29" s="109">
        <f>SUM([1]!CR1_24_02)</f>
        <v>0</v>
      </c>
      <c r="G29" s="109">
        <f>SUM([1]!CR1_24_03)</f>
        <v>0</v>
      </c>
      <c r="H29" s="109">
        <f>SUM([1]!CR1_24_04)</f>
        <v>0</v>
      </c>
      <c r="M29" s="111">
        <f t="shared" si="0"/>
        <v>3</v>
      </c>
      <c r="N29" s="111">
        <f t="shared" si="1"/>
        <v>0</v>
      </c>
    </row>
    <row r="30" spans="1:14" s="100" customFormat="1" ht="15" customHeight="1">
      <c r="A30" s="279" t="s">
        <v>203</v>
      </c>
      <c r="B30" s="279"/>
      <c r="C30" s="279"/>
      <c r="D30" s="107" t="s">
        <v>77</v>
      </c>
      <c r="E30" s="109">
        <f>SUM([1]!CR1_25_01)</f>
        <v>23</v>
      </c>
      <c r="F30" s="109">
        <f>SUM([1]!CR1_25_02)</f>
        <v>14</v>
      </c>
      <c r="G30" s="109">
        <f>SUM([1]!CR1_25_03)</f>
        <v>6</v>
      </c>
      <c r="H30" s="109">
        <f>SUM([1]!CR1_25_04)</f>
        <v>3</v>
      </c>
      <c r="M30" s="111">
        <f t="shared" si="0"/>
        <v>9</v>
      </c>
      <c r="N30" s="111">
        <f t="shared" si="1"/>
        <v>3</v>
      </c>
    </row>
    <row r="31" spans="1:14" s="100" customFormat="1" ht="15" customHeight="1">
      <c r="A31" s="279" t="s">
        <v>204</v>
      </c>
      <c r="B31" s="279"/>
      <c r="C31" s="279"/>
      <c r="D31" s="107" t="s">
        <v>78</v>
      </c>
      <c r="E31" s="109">
        <f>SUM([1]!CR1_26_01)</f>
        <v>12</v>
      </c>
      <c r="F31" s="109">
        <f>SUM([1]!CR1_26_02)</f>
        <v>9</v>
      </c>
      <c r="G31" s="109">
        <f>SUM([1]!CR1_26_03)</f>
        <v>9</v>
      </c>
      <c r="H31" s="109">
        <f>SUM([1]!CR1_26_04)</f>
        <v>6</v>
      </c>
      <c r="M31" s="111">
        <f t="shared" si="0"/>
        <v>3</v>
      </c>
      <c r="N31" s="111">
        <f t="shared" si="1"/>
        <v>3</v>
      </c>
    </row>
    <row r="32" spans="1:14" s="100" customFormat="1" ht="15" customHeight="1">
      <c r="A32" s="279" t="s">
        <v>88</v>
      </c>
      <c r="B32" s="279"/>
      <c r="C32" s="279"/>
      <c r="D32" s="107" t="s">
        <v>79</v>
      </c>
      <c r="E32" s="109">
        <f>SUM([1]!CR1_27_01)</f>
        <v>0</v>
      </c>
      <c r="F32" s="109">
        <f>SUM([1]!CR1_27_02)</f>
        <v>0</v>
      </c>
      <c r="G32" s="109">
        <f>SUM([1]!CR1_27_03)</f>
        <v>0</v>
      </c>
      <c r="H32" s="109">
        <f>SUM([1]!CR1_27_04)</f>
        <v>0</v>
      </c>
      <c r="M32" s="111">
        <f t="shared" si="0"/>
        <v>0</v>
      </c>
      <c r="N32" s="111">
        <f t="shared" si="1"/>
        <v>0</v>
      </c>
    </row>
    <row r="33" spans="1:14" s="100" customFormat="1" ht="24" customHeight="1">
      <c r="A33" s="279" t="s">
        <v>205</v>
      </c>
      <c r="B33" s="279"/>
      <c r="C33" s="279"/>
      <c r="D33" s="107" t="s">
        <v>80</v>
      </c>
      <c r="E33" s="109">
        <f>SUM([1]!CR1_28_01)</f>
        <v>0</v>
      </c>
      <c r="F33" s="109">
        <f>SUM([1]!CR1_28_02)</f>
        <v>0</v>
      </c>
      <c r="G33" s="109">
        <f>SUM([1]!CR1_28_03)</f>
        <v>0</v>
      </c>
      <c r="H33" s="109">
        <f>SUM([1]!CR1_28_04)</f>
        <v>0</v>
      </c>
      <c r="M33" s="111">
        <f t="shared" si="0"/>
        <v>0</v>
      </c>
      <c r="N33" s="111">
        <f t="shared" si="1"/>
        <v>0</v>
      </c>
    </row>
    <row r="34" spans="1:14" s="100" customFormat="1" ht="48.75" customHeight="1">
      <c r="A34" s="279" t="s">
        <v>206</v>
      </c>
      <c r="B34" s="279"/>
      <c r="C34" s="279"/>
      <c r="D34" s="107" t="s">
        <v>81</v>
      </c>
      <c r="E34" s="109">
        <f>SUM([1]!CR1_29_01)</f>
        <v>86</v>
      </c>
      <c r="F34" s="109">
        <f>SUM([1]!CR1_29_02)</f>
        <v>34</v>
      </c>
      <c r="G34" s="109">
        <f>SUM([1]!CR1_29_03)</f>
        <v>30</v>
      </c>
      <c r="H34" s="109">
        <f>SUM([1]!CR1_29_04)</f>
        <v>10</v>
      </c>
      <c r="I34" s="277" t="s">
        <v>377</v>
      </c>
      <c r="J34" s="278"/>
      <c r="K34" s="110"/>
      <c r="M34" s="111">
        <f t="shared" si="0"/>
        <v>52</v>
      </c>
      <c r="N34" s="111">
        <f t="shared" si="1"/>
        <v>20</v>
      </c>
    </row>
    <row r="35" spans="1:14" s="100" customFormat="1" ht="24" customHeight="1">
      <c r="A35" s="279" t="s">
        <v>207</v>
      </c>
      <c r="B35" s="279"/>
      <c r="C35" s="279"/>
      <c r="D35" s="107" t="s">
        <v>82</v>
      </c>
      <c r="E35" s="109">
        <f>SUM([1]!CR1_30_01)</f>
        <v>4</v>
      </c>
      <c r="F35" s="109">
        <f>SUM([1]!CR1_30_02)</f>
        <v>1</v>
      </c>
      <c r="G35" s="109">
        <f>SUM([1]!CR1_30_03)</f>
        <v>2</v>
      </c>
      <c r="H35" s="109">
        <f>SUM([1]!CR1_30_04)</f>
        <v>1</v>
      </c>
      <c r="M35" s="111">
        <f t="shared" si="0"/>
        <v>3</v>
      </c>
      <c r="N35" s="111">
        <f t="shared" si="1"/>
        <v>1</v>
      </c>
    </row>
    <row r="36" spans="1:14" s="100" customFormat="1" ht="24" customHeight="1">
      <c r="A36" s="279" t="s">
        <v>208</v>
      </c>
      <c r="B36" s="279"/>
      <c r="C36" s="279"/>
      <c r="D36" s="107" t="s">
        <v>112</v>
      </c>
      <c r="E36" s="109">
        <f>SUM([1]!CR1_31_01)</f>
        <v>93</v>
      </c>
      <c r="F36" s="109">
        <f>SUM([1]!CR1_31_02)</f>
        <v>40</v>
      </c>
      <c r="G36" s="109">
        <f>SUM([1]!CR1_31_03)</f>
        <v>54</v>
      </c>
      <c r="H36" s="109">
        <f>SUM([1]!CR1_31_04)</f>
        <v>22</v>
      </c>
      <c r="M36" s="111">
        <f t="shared" si="0"/>
        <v>53</v>
      </c>
      <c r="N36" s="111">
        <f t="shared" si="1"/>
        <v>32</v>
      </c>
    </row>
    <row r="37" spans="1:14" s="100" customFormat="1" ht="15" customHeight="1">
      <c r="A37" s="279" t="s">
        <v>209</v>
      </c>
      <c r="B37" s="279"/>
      <c r="C37" s="279"/>
      <c r="D37" s="107" t="s">
        <v>113</v>
      </c>
      <c r="E37" s="109">
        <f>SUM([1]!CR1_32_01)</f>
        <v>104</v>
      </c>
      <c r="F37" s="109">
        <f>SUM([1]!CR1_32_02)</f>
        <v>72</v>
      </c>
      <c r="G37" s="109">
        <f>SUM([1]!CR1_32_03)</f>
        <v>87</v>
      </c>
      <c r="H37" s="109">
        <f>SUM([1]!CR1_32_04)</f>
        <v>60</v>
      </c>
      <c r="M37" s="111">
        <f t="shared" si="0"/>
        <v>32</v>
      </c>
      <c r="N37" s="111">
        <f t="shared" si="1"/>
        <v>27</v>
      </c>
    </row>
    <row r="38" spans="1:14" s="100" customFormat="1" ht="15" customHeight="1">
      <c r="A38" s="279" t="s">
        <v>210</v>
      </c>
      <c r="B38" s="279"/>
      <c r="C38" s="279"/>
      <c r="D38" s="107" t="s">
        <v>114</v>
      </c>
      <c r="E38" s="109">
        <f>SUM([1]!CR1_33_01)</f>
        <v>0</v>
      </c>
      <c r="F38" s="109">
        <f>SUM([1]!CR1_33_02)</f>
        <v>0</v>
      </c>
      <c r="G38" s="109">
        <f>SUM([1]!CR1_33_03)</f>
        <v>0</v>
      </c>
      <c r="H38" s="109">
        <f>SUM([1]!CR1_33_04)</f>
        <v>0</v>
      </c>
      <c r="M38" s="111">
        <f t="shared" si="0"/>
        <v>0</v>
      </c>
      <c r="N38" s="111">
        <f t="shared" si="1"/>
        <v>0</v>
      </c>
    </row>
    <row r="39" spans="1:14" s="100" customFormat="1" ht="15" customHeight="1">
      <c r="A39" s="279" t="s">
        <v>211</v>
      </c>
      <c r="B39" s="279"/>
      <c r="C39" s="279"/>
      <c r="D39" s="107" t="s">
        <v>115</v>
      </c>
      <c r="E39" s="109">
        <f>SUM([1]!CR1_34_01)</f>
        <v>105</v>
      </c>
      <c r="F39" s="109">
        <f>SUM([1]!CR1_34_02)</f>
        <v>73</v>
      </c>
      <c r="G39" s="109">
        <f>SUM([1]!CR1_34_03)</f>
        <v>54</v>
      </c>
      <c r="H39" s="109">
        <f>SUM([1]!CR1_34_04)</f>
        <v>41</v>
      </c>
      <c r="M39" s="111">
        <f>SUM(E39-F39)</f>
        <v>32</v>
      </c>
      <c r="N39" s="111">
        <f>SUM(G39-H39)</f>
        <v>13</v>
      </c>
    </row>
    <row r="40" spans="1:14" s="100" customFormat="1" ht="24" customHeight="1">
      <c r="A40" s="280" t="s">
        <v>132</v>
      </c>
      <c r="B40" s="280"/>
      <c r="C40" s="280"/>
      <c r="D40" s="107" t="s">
        <v>135</v>
      </c>
      <c r="E40" s="109">
        <f>SUM([1]!CR1_35_01)</f>
        <v>0</v>
      </c>
      <c r="F40" s="109">
        <f>SUM([1]!CR1_35_02)</f>
        <v>0</v>
      </c>
      <c r="G40" s="109">
        <f>SUM([1]!CR1_35_03)</f>
        <v>0</v>
      </c>
      <c r="H40" s="109">
        <f>SUM([1]!CR1_35_04)</f>
        <v>0</v>
      </c>
      <c r="M40" s="111">
        <f>SUM(E40-F40)</f>
        <v>0</v>
      </c>
      <c r="N40" s="111">
        <f>SUM(G40-H40)</f>
        <v>0</v>
      </c>
    </row>
    <row r="41" spans="1:14" s="100" customFormat="1" ht="15" customHeight="1">
      <c r="A41" s="279" t="s">
        <v>133</v>
      </c>
      <c r="B41" s="279"/>
      <c r="C41" s="279"/>
      <c r="D41" s="107" t="s">
        <v>155</v>
      </c>
      <c r="E41" s="109">
        <f>SUM([1]!CR1_36_01)</f>
        <v>0</v>
      </c>
      <c r="F41" s="109">
        <f>SUM([1]!CR1_36_02)</f>
        <v>0</v>
      </c>
      <c r="G41" s="109">
        <f>SUM([1]!CR1_36_03)</f>
        <v>0</v>
      </c>
      <c r="H41" s="109">
        <f>SUM([1]!CR1_36_04)</f>
        <v>0</v>
      </c>
      <c r="M41" s="111">
        <f>SUM(E41-F41)</f>
        <v>0</v>
      </c>
      <c r="N41" s="111">
        <f>SUM(G41-H41)</f>
        <v>0</v>
      </c>
    </row>
    <row r="42" spans="1:14" s="100" customFormat="1" ht="15" customHeight="1">
      <c r="A42" s="279" t="s">
        <v>212</v>
      </c>
      <c r="B42" s="279"/>
      <c r="C42" s="279"/>
      <c r="D42" s="107" t="s">
        <v>156</v>
      </c>
      <c r="E42" s="109">
        <f>SUM([1]!CR1_37_01)</f>
        <v>0</v>
      </c>
      <c r="F42" s="109">
        <f>SUM([1]!CR1_37_02)</f>
        <v>0</v>
      </c>
      <c r="G42" s="109">
        <f>SUM([1]!CR1_37_03)</f>
        <v>0</v>
      </c>
      <c r="H42" s="109">
        <f>SUM([1]!CR1_37_04)</f>
        <v>0</v>
      </c>
      <c r="M42" s="111">
        <f>SUM(E42-F42)</f>
        <v>0</v>
      </c>
      <c r="N42" s="111">
        <f>SUM(G42-H42)</f>
        <v>0</v>
      </c>
    </row>
    <row r="43" spans="1:14" ht="15" customHeight="1">
      <c r="A43" s="279"/>
      <c r="B43" s="279"/>
      <c r="C43" s="279"/>
      <c r="D43" s="11" t="s">
        <v>157</v>
      </c>
      <c r="E43" s="48"/>
      <c r="F43" s="48"/>
      <c r="G43" s="48"/>
      <c r="H43" s="48"/>
      <c r="M43" s="52">
        <f>SUM(E43-F43)</f>
        <v>0</v>
      </c>
      <c r="N43" s="52">
        <f>SUM(G43-H43)</f>
        <v>0</v>
      </c>
    </row>
    <row r="44" spans="2:3" ht="17.25" customHeight="1">
      <c r="B44" s="3"/>
      <c r="C44" s="3"/>
    </row>
    <row r="45" spans="1:9" ht="15" customHeight="1">
      <c r="A45" s="13" t="s">
        <v>76</v>
      </c>
      <c r="B45" s="297" t="s">
        <v>213</v>
      </c>
      <c r="C45" s="297"/>
      <c r="D45" s="14"/>
      <c r="E45" s="1"/>
      <c r="F45" s="1"/>
      <c r="G45" s="1"/>
      <c r="H45" s="1"/>
      <c r="I45" s="44">
        <f>SUM(G6-D46-D47)</f>
        <v>0</v>
      </c>
    </row>
    <row r="46" spans="1:9" ht="15" customHeight="1">
      <c r="A46" s="1"/>
      <c r="B46" s="297" t="s">
        <v>214</v>
      </c>
      <c r="C46" s="298"/>
      <c r="D46" s="45">
        <f>SUM('[2]опер'!$D$46)</f>
        <v>264</v>
      </c>
      <c r="E46" s="1" t="s">
        <v>89</v>
      </c>
      <c r="G46" s="1"/>
      <c r="H46" s="1"/>
      <c r="I46" s="44">
        <f>SUM(D46-[1]!CR1_39_01)</f>
        <v>0</v>
      </c>
    </row>
    <row r="47" spans="1:9" ht="15" customHeight="1">
      <c r="A47" s="1"/>
      <c r="B47" s="297" t="s">
        <v>215</v>
      </c>
      <c r="C47" s="298"/>
      <c r="D47" s="45">
        <f>SUM('[2]опер'!$D$47)</f>
        <v>62</v>
      </c>
      <c r="E47" s="1" t="s">
        <v>89</v>
      </c>
      <c r="G47" s="1"/>
      <c r="H47" s="1"/>
      <c r="I47" s="44">
        <f>SUM(D47-[1]!CR1_40_01)</f>
        <v>0</v>
      </c>
    </row>
    <row r="48" spans="1:9" ht="15" customHeight="1">
      <c r="A48" s="1"/>
      <c r="B48" s="297" t="s">
        <v>216</v>
      </c>
      <c r="C48" s="298"/>
      <c r="D48" s="45">
        <f>SUM('[2]опер'!$D$57)</f>
        <v>0</v>
      </c>
      <c r="E48" s="1" t="s">
        <v>89</v>
      </c>
      <c r="G48" s="54"/>
      <c r="H48" s="1"/>
      <c r="I48" s="44">
        <f>SUM(D48-[1]!CR1_41_01)</f>
        <v>0</v>
      </c>
    </row>
    <row r="49" spans="1:14" s="22" customFormat="1" ht="15" customHeight="1">
      <c r="A49" s="14"/>
      <c r="B49" s="296" t="s">
        <v>217</v>
      </c>
      <c r="C49" s="296"/>
      <c r="D49" s="48">
        <f>SUM([1]!CR1_42_01)</f>
        <v>0</v>
      </c>
      <c r="E49" s="20" t="s">
        <v>89</v>
      </c>
      <c r="F49" s="44"/>
      <c r="G49" s="54"/>
      <c r="H49" s="20"/>
      <c r="I49" s="49">
        <f>SUM(D48-D49)</f>
        <v>0</v>
      </c>
      <c r="M49" s="53"/>
      <c r="N49" s="53"/>
    </row>
  </sheetData>
  <sheetProtection password="CEC1" sheet="1" objects="1" scenarios="1"/>
  <mergeCells count="53">
    <mergeCell ref="A37:C37"/>
    <mergeCell ref="A35:C35"/>
    <mergeCell ref="A18:C18"/>
    <mergeCell ref="A17:C17"/>
    <mergeCell ref="A28:C28"/>
    <mergeCell ref="A19:C19"/>
    <mergeCell ref="A32:C32"/>
    <mergeCell ref="A33:C33"/>
    <mergeCell ref="A36:C36"/>
    <mergeCell ref="A30:C30"/>
    <mergeCell ref="B49:C49"/>
    <mergeCell ref="A38:C38"/>
    <mergeCell ref="B45:C45"/>
    <mergeCell ref="B46:C46"/>
    <mergeCell ref="B47:C47"/>
    <mergeCell ref="B48:C48"/>
    <mergeCell ref="B1:G1"/>
    <mergeCell ref="D3:D4"/>
    <mergeCell ref="E3:F3"/>
    <mergeCell ref="G3:H3"/>
    <mergeCell ref="A3:C4"/>
    <mergeCell ref="G2:H2"/>
    <mergeCell ref="A25:C25"/>
    <mergeCell ref="A9:C9"/>
    <mergeCell ref="A10:C10"/>
    <mergeCell ref="A16:C16"/>
    <mergeCell ref="A14:C14"/>
    <mergeCell ref="M3:N5"/>
    <mergeCell ref="J19:L19"/>
    <mergeCell ref="A20:C20"/>
    <mergeCell ref="A6:C6"/>
    <mergeCell ref="A7:C7"/>
    <mergeCell ref="A8:C8"/>
    <mergeCell ref="A29:C29"/>
    <mergeCell ref="A5:C5"/>
    <mergeCell ref="A22:C22"/>
    <mergeCell ref="A23:C23"/>
    <mergeCell ref="A24:C24"/>
    <mergeCell ref="A21:C21"/>
    <mergeCell ref="A12:C12"/>
    <mergeCell ref="A11:C11"/>
    <mergeCell ref="A15:C15"/>
    <mergeCell ref="A13:C13"/>
    <mergeCell ref="I34:J34"/>
    <mergeCell ref="A26:C26"/>
    <mergeCell ref="A42:C42"/>
    <mergeCell ref="A43:C43"/>
    <mergeCell ref="A27:C27"/>
    <mergeCell ref="A39:C39"/>
    <mergeCell ref="A40:C40"/>
    <mergeCell ref="A41:C41"/>
    <mergeCell ref="A31:C31"/>
    <mergeCell ref="A34:C34"/>
  </mergeCells>
  <printOptions/>
  <pageMargins left="0.9055118110236221" right="0.3937007874015748" top="0.5905511811023623" bottom="0.4330708661417323" header="0.5118110236220472" footer="0.1968503937007874"/>
  <pageSetup firstPageNumber="5" useFirstPageNumber="1" horizontalDpi="600" verticalDpi="600" orientation="portrait" paperSize="9" scale="72" r:id="rId1"/>
  <headerFooter alignWithMargins="0">
    <oddFooter>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J36"/>
  <sheetViews>
    <sheetView view="pageBreakPreview" zoomScaleNormal="75" zoomScaleSheetLayoutView="100" workbookViewId="0" topLeftCell="A1">
      <selection activeCell="C28" sqref="C28"/>
    </sheetView>
  </sheetViews>
  <sheetFormatPr defaultColWidth="9.00390625" defaultRowHeight="12.75"/>
  <cols>
    <col min="1" max="1" width="50.75390625" style="0" customWidth="1"/>
    <col min="2" max="2" width="6.875" style="0" customWidth="1"/>
    <col min="3" max="3" width="12.375" style="0" customWidth="1"/>
    <col min="4" max="4" width="12.25390625" style="0" customWidth="1"/>
    <col min="5" max="5" width="12.00390625" style="0" customWidth="1"/>
    <col min="6" max="6" width="11.625" style="0" customWidth="1"/>
    <col min="7" max="7" width="15.75390625" style="0" customWidth="1"/>
    <col min="8" max="8" width="15.625" style="0" customWidth="1"/>
  </cols>
  <sheetData>
    <row r="1" spans="1:8" s="43" customFormat="1" ht="14.25">
      <c r="A1" s="290" t="s">
        <v>105</v>
      </c>
      <c r="B1" s="306"/>
      <c r="C1" s="306"/>
      <c r="D1" s="306"/>
      <c r="E1" s="306"/>
      <c r="F1" s="306"/>
      <c r="G1" s="306"/>
      <c r="H1" s="306"/>
    </row>
    <row r="2" spans="1:8" ht="12.75">
      <c r="A2" s="1"/>
      <c r="B2" s="1"/>
      <c r="C2" s="1"/>
      <c r="D2" s="1"/>
      <c r="E2" s="1"/>
      <c r="F2" s="1"/>
      <c r="G2" s="307" t="s">
        <v>47</v>
      </c>
      <c r="H2" s="307"/>
    </row>
    <row r="3" spans="1:8" s="16" customFormat="1" ht="12.75">
      <c r="A3" s="308"/>
      <c r="B3" s="304" t="s">
        <v>87</v>
      </c>
      <c r="C3" s="304" t="s">
        <v>219</v>
      </c>
      <c r="D3" s="304" t="s">
        <v>220</v>
      </c>
      <c r="E3" s="304" t="s">
        <v>221</v>
      </c>
      <c r="F3" s="305" t="s">
        <v>222</v>
      </c>
      <c r="G3" s="305"/>
      <c r="H3" s="304" t="s">
        <v>223</v>
      </c>
    </row>
    <row r="4" spans="1:8" s="16" customFormat="1" ht="117.75" customHeight="1">
      <c r="A4" s="308"/>
      <c r="B4" s="305"/>
      <c r="C4" s="305"/>
      <c r="D4" s="305"/>
      <c r="E4" s="305"/>
      <c r="F4" s="85" t="s">
        <v>224</v>
      </c>
      <c r="G4" s="85" t="s">
        <v>225</v>
      </c>
      <c r="H4" s="305"/>
    </row>
    <row r="5" spans="1:14" s="15" customFormat="1" ht="12.75">
      <c r="A5" s="84" t="s">
        <v>50</v>
      </c>
      <c r="B5" s="84" t="s">
        <v>49</v>
      </c>
      <c r="C5" s="84">
        <v>1</v>
      </c>
      <c r="D5" s="84">
        <v>2</v>
      </c>
      <c r="E5" s="84">
        <v>3</v>
      </c>
      <c r="F5" s="84">
        <v>4</v>
      </c>
      <c r="G5" s="84">
        <v>5</v>
      </c>
      <c r="H5" s="84">
        <v>6</v>
      </c>
      <c r="I5" s="86">
        <f aca="true" t="shared" si="0" ref="I5:N5">SUM(C6-C7-C8)</f>
        <v>0</v>
      </c>
      <c r="J5" s="86">
        <f t="shared" si="0"/>
        <v>0</v>
      </c>
      <c r="K5" s="86">
        <f t="shared" si="0"/>
        <v>0</v>
      </c>
      <c r="L5" s="86">
        <f t="shared" si="0"/>
        <v>0</v>
      </c>
      <c r="M5" s="86">
        <f t="shared" si="0"/>
        <v>0</v>
      </c>
      <c r="N5" s="86">
        <f t="shared" si="0"/>
        <v>0</v>
      </c>
    </row>
    <row r="6" spans="1:15" s="100" customFormat="1" ht="15" customHeight="1">
      <c r="A6" s="95" t="s">
        <v>51</v>
      </c>
      <c r="B6" s="115" t="s">
        <v>52</v>
      </c>
      <c r="C6" s="116">
        <f>SUM('[2]опер'!$D$9)</f>
        <v>97</v>
      </c>
      <c r="D6" s="116">
        <f>SUM('[2]опер'!$D$36)</f>
        <v>275</v>
      </c>
      <c r="E6" s="116">
        <f>SUM('[2]опер'!$D$96)</f>
        <v>226</v>
      </c>
      <c r="F6" s="116">
        <f>SUM('[2]опер'!$D$50)</f>
        <v>107</v>
      </c>
      <c r="G6" s="116">
        <f>SUM('[2]опер'!$D$68)</f>
        <v>24</v>
      </c>
      <c r="H6" s="116">
        <f>SUM(C6+D6-E6)</f>
        <v>146</v>
      </c>
      <c r="I6" s="117">
        <f>SUM(C6-[1]!CR2_01_01)</f>
        <v>0</v>
      </c>
      <c r="J6" s="117">
        <f>SUM(D6-[1]!CR2_01_02)</f>
        <v>0</v>
      </c>
      <c r="K6" s="117">
        <f>SUM(E6-[1]!CR2_01_03)</f>
        <v>0</v>
      </c>
      <c r="L6" s="117">
        <f>SUM(F6-[1]!CR2_01_04)</f>
        <v>0</v>
      </c>
      <c r="M6" s="117">
        <f>SUM(G6-[1]!CR2_01_05)</f>
        <v>0</v>
      </c>
      <c r="N6" s="117">
        <f>SUM(H6-[1]!CR2_01_06)</f>
        <v>0</v>
      </c>
      <c r="O6" s="117">
        <f>SUM(H6-'[2]опер'!$C$109)</f>
        <v>0</v>
      </c>
    </row>
    <row r="7" spans="1:34" s="119" customFormat="1" ht="24" customHeight="1">
      <c r="A7" s="95" t="s">
        <v>227</v>
      </c>
      <c r="B7" s="115" t="s">
        <v>53</v>
      </c>
      <c r="C7" s="55">
        <f>SUM([1]!CR2_02_01)</f>
        <v>49</v>
      </c>
      <c r="D7" s="55">
        <f>SUM([1]!CR2_02_02)</f>
        <v>142</v>
      </c>
      <c r="E7" s="55">
        <f>SUM([1]!CR2_02_03)</f>
        <v>116</v>
      </c>
      <c r="F7" s="55">
        <f>SUM([1]!CR2_02_04)</f>
        <v>61</v>
      </c>
      <c r="G7" s="55">
        <f>SUM([1]!CR2_02_05)</f>
        <v>11</v>
      </c>
      <c r="H7" s="55">
        <f>SUM([1]!CR2_02_06)</f>
        <v>75</v>
      </c>
      <c r="I7" s="232">
        <f aca="true" t="shared" si="1" ref="I7:I15">H7-SUM(C7+D7-E7)</f>
        <v>0</v>
      </c>
      <c r="J7" s="117"/>
      <c r="K7" s="117"/>
      <c r="L7" s="117"/>
      <c r="M7" s="117"/>
      <c r="N7" s="117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</row>
    <row r="8" spans="1:34" s="123" customFormat="1" ht="15" customHeight="1">
      <c r="A8" s="120" t="s">
        <v>186</v>
      </c>
      <c r="B8" s="115" t="s">
        <v>54</v>
      </c>
      <c r="C8" s="55">
        <f>SUM([1]!CR2_03_01)</f>
        <v>48</v>
      </c>
      <c r="D8" s="55">
        <f>SUM([1]!CR2_03_02)</f>
        <v>133</v>
      </c>
      <c r="E8" s="55">
        <f>SUM([1]!CR2_03_03)</f>
        <v>110</v>
      </c>
      <c r="F8" s="55">
        <f>SUM([1]!CR2_03_04)</f>
        <v>46</v>
      </c>
      <c r="G8" s="55">
        <f>SUM([1]!CR2_03_05)</f>
        <v>13</v>
      </c>
      <c r="H8" s="55">
        <f>SUM([1]!CR2_03_06)</f>
        <v>71</v>
      </c>
      <c r="I8" s="232">
        <f t="shared" si="1"/>
        <v>0</v>
      </c>
      <c r="J8" s="121"/>
      <c r="K8" s="121"/>
      <c r="L8" s="121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</row>
    <row r="9" spans="1:9" s="100" customFormat="1" ht="24" customHeight="1">
      <c r="A9" s="70" t="s">
        <v>226</v>
      </c>
      <c r="B9" s="115" t="s">
        <v>55</v>
      </c>
      <c r="C9" s="55">
        <f>SUM([1]!CR2_04_01)</f>
        <v>0</v>
      </c>
      <c r="D9" s="55">
        <f>SUM([1]!CR2_04_02)</f>
        <v>0</v>
      </c>
      <c r="E9" s="55">
        <f>SUM([1]!CR2_04_03)</f>
        <v>0</v>
      </c>
      <c r="F9" s="55">
        <f>SUM([1]!CR2_04_04)</f>
        <v>0</v>
      </c>
      <c r="G9" s="55">
        <f>SUM([1]!CR2_04_05)</f>
        <v>0</v>
      </c>
      <c r="H9" s="55">
        <f>SUM([1]!CR2_04_06)</f>
        <v>0</v>
      </c>
      <c r="I9" s="232">
        <f t="shared" si="1"/>
        <v>0</v>
      </c>
    </row>
    <row r="10" spans="1:36" s="100" customFormat="1" ht="24" customHeight="1">
      <c r="A10" s="95" t="s">
        <v>228</v>
      </c>
      <c r="B10" s="115" t="s">
        <v>56</v>
      </c>
      <c r="C10" s="55">
        <f>SUM([1]!CR2_05_01)</f>
        <v>41</v>
      </c>
      <c r="D10" s="55">
        <f>SUM([1]!CR2_05_02)</f>
        <v>132</v>
      </c>
      <c r="E10" s="55">
        <f>SUM([1]!CR2_05_03)</f>
        <v>104</v>
      </c>
      <c r="F10" s="55">
        <f>SUM([1]!CR2_05_04)</f>
        <v>46</v>
      </c>
      <c r="G10" s="55">
        <f>SUM([1]!CR2_05_05)</f>
        <v>12</v>
      </c>
      <c r="H10" s="55">
        <f>SUM([1]!CR2_05_06)</f>
        <v>69</v>
      </c>
      <c r="I10" s="232">
        <f t="shared" si="1"/>
        <v>0</v>
      </c>
      <c r="J10" s="117">
        <f aca="true" t="shared" si="2" ref="J10:O10">SUM(C6-C10-C11)</f>
        <v>0</v>
      </c>
      <c r="K10" s="117">
        <f t="shared" si="2"/>
        <v>0</v>
      </c>
      <c r="L10" s="117">
        <f t="shared" si="2"/>
        <v>0</v>
      </c>
      <c r="M10" s="117">
        <f t="shared" si="2"/>
        <v>0</v>
      </c>
      <c r="N10" s="117">
        <f t="shared" si="2"/>
        <v>0</v>
      </c>
      <c r="O10" s="117">
        <f t="shared" si="2"/>
        <v>0</v>
      </c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</row>
    <row r="11" spans="1:36" s="123" customFormat="1" ht="15" customHeight="1">
      <c r="A11" s="124" t="s">
        <v>90</v>
      </c>
      <c r="B11" s="115" t="s">
        <v>57</v>
      </c>
      <c r="C11" s="55">
        <f>SUM([1]!CR2_06_01)</f>
        <v>56</v>
      </c>
      <c r="D11" s="116">
        <f>SUM('[2]опер'!$D$38)</f>
        <v>143</v>
      </c>
      <c r="E11" s="55">
        <f>SUM([1]!CR2_06_03)</f>
        <v>122</v>
      </c>
      <c r="F11" s="55">
        <f>SUM([1]!CR2_06_04)</f>
        <v>61</v>
      </c>
      <c r="G11" s="55">
        <f>SUM([1]!CR2_06_05)</f>
        <v>12</v>
      </c>
      <c r="H11" s="55">
        <f>SUM([1]!CR2_06_06)</f>
        <v>77</v>
      </c>
      <c r="I11" s="232">
        <f t="shared" si="1"/>
        <v>0</v>
      </c>
      <c r="J11" s="117">
        <f>SUM(D11-[1]!CR2_06_02)</f>
        <v>0</v>
      </c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</row>
    <row r="12" spans="1:12" s="100" customFormat="1" ht="24" customHeight="1">
      <c r="A12" s="95" t="s">
        <v>229</v>
      </c>
      <c r="B12" s="115" t="s">
        <v>58</v>
      </c>
      <c r="C12" s="55">
        <f>SUM([1]!CR2_07_01)</f>
        <v>1</v>
      </c>
      <c r="D12" s="55">
        <f>SUM([1]!CR2_07_02)</f>
        <v>1</v>
      </c>
      <c r="E12" s="55">
        <f>SUM([1]!CR2_07_03)</f>
        <v>2</v>
      </c>
      <c r="F12" s="55">
        <f>SUM([1]!CR2_07_04)</f>
        <v>1</v>
      </c>
      <c r="G12" s="55">
        <f>SUM([1]!CR2_07_05)</f>
        <v>1</v>
      </c>
      <c r="H12" s="55">
        <f>SUM([1]!CR2_07_06)</f>
        <v>0</v>
      </c>
      <c r="I12" s="235">
        <f t="shared" si="1"/>
        <v>0</v>
      </c>
      <c r="J12" s="225"/>
      <c r="K12" s="300" t="s">
        <v>378</v>
      </c>
      <c r="L12" s="301"/>
    </row>
    <row r="13" spans="1:12" s="100" customFormat="1" ht="15" customHeight="1">
      <c r="A13" s="125" t="s">
        <v>110</v>
      </c>
      <c r="B13" s="115" t="s">
        <v>59</v>
      </c>
      <c r="C13" s="55">
        <f>SUM([1]!CR2_08_01)</f>
        <v>0</v>
      </c>
      <c r="D13" s="55">
        <f>SUM([1]!CR2_08_02)</f>
        <v>10</v>
      </c>
      <c r="E13" s="55">
        <f>SUM([1]!CR2_08_03)</f>
        <v>6</v>
      </c>
      <c r="F13" s="55">
        <f>SUM([1]!CR2_08_04)</f>
        <v>1</v>
      </c>
      <c r="G13" s="55">
        <f>SUM([1]!CR2_08_05)</f>
        <v>2</v>
      </c>
      <c r="H13" s="55">
        <f>SUM([1]!CR2_08_06)</f>
        <v>4</v>
      </c>
      <c r="I13" s="232">
        <f t="shared" si="1"/>
        <v>0</v>
      </c>
      <c r="J13" s="233"/>
      <c r="K13" s="302"/>
      <c r="L13" s="303"/>
    </row>
    <row r="14" spans="1:12" s="100" customFormat="1" ht="15" customHeight="1">
      <c r="A14" s="125" t="s">
        <v>111</v>
      </c>
      <c r="B14" s="115" t="s">
        <v>60</v>
      </c>
      <c r="C14" s="55">
        <f>SUM([1]!CR2_09_01)</f>
        <v>8</v>
      </c>
      <c r="D14" s="55">
        <f>SUM([1]!CR2_09_02)</f>
        <v>35</v>
      </c>
      <c r="E14" s="55">
        <f>SUM([1]!CR2_09_03)</f>
        <v>35</v>
      </c>
      <c r="F14" s="55">
        <f>SUM([1]!CR2_09_04)</f>
        <v>15</v>
      </c>
      <c r="G14" s="55">
        <f>SUM([1]!CR2_09_05)</f>
        <v>5</v>
      </c>
      <c r="H14" s="55">
        <f>SUM([1]!CR2_09_06)</f>
        <v>8</v>
      </c>
      <c r="I14" s="232">
        <f t="shared" si="1"/>
        <v>0</v>
      </c>
      <c r="J14" s="233"/>
      <c r="K14" s="302"/>
      <c r="L14" s="303"/>
    </row>
    <row r="15" spans="1:12" s="100" customFormat="1" ht="15" customHeight="1">
      <c r="A15" s="125" t="s">
        <v>94</v>
      </c>
      <c r="B15" s="115" t="s">
        <v>61</v>
      </c>
      <c r="C15" s="55">
        <f>SUM([1]!CR2_10_01)</f>
        <v>10</v>
      </c>
      <c r="D15" s="55">
        <f>SUM([1]!CR2_10_02)</f>
        <v>34</v>
      </c>
      <c r="E15" s="55">
        <f>SUM([1]!CR2_10_03)</f>
        <v>35</v>
      </c>
      <c r="F15" s="55">
        <f>SUM([1]!CR2_10_04)</f>
        <v>17</v>
      </c>
      <c r="G15" s="55">
        <f>SUM([1]!CR2_10_05)</f>
        <v>8</v>
      </c>
      <c r="H15" s="55">
        <f>SUM([1]!CR2_10_06)</f>
        <v>9</v>
      </c>
      <c r="I15" s="231">
        <f t="shared" si="1"/>
        <v>0</v>
      </c>
      <c r="J15" s="231"/>
      <c r="K15" s="112"/>
      <c r="L15" s="234"/>
    </row>
    <row r="16" spans="1:15" s="100" customFormat="1" ht="15" customHeight="1">
      <c r="A16" s="125" t="s">
        <v>230</v>
      </c>
      <c r="B16" s="115" t="s">
        <v>62</v>
      </c>
      <c r="C16" s="116">
        <f aca="true" t="shared" si="3" ref="C16:H16">C6-SUM(C12:C15)</f>
        <v>78</v>
      </c>
      <c r="D16" s="116">
        <f t="shared" si="3"/>
        <v>195</v>
      </c>
      <c r="E16" s="116">
        <f t="shared" si="3"/>
        <v>148</v>
      </c>
      <c r="F16" s="116">
        <f t="shared" si="3"/>
        <v>73</v>
      </c>
      <c r="G16" s="116">
        <f t="shared" si="3"/>
        <v>8</v>
      </c>
      <c r="H16" s="116">
        <f t="shared" si="3"/>
        <v>125</v>
      </c>
      <c r="I16" s="117">
        <f>SUM(C16-[1]!CR2_11_01)</f>
        <v>0</v>
      </c>
      <c r="J16" s="117">
        <f>SUM(D16-[1]!CR2_11_02)</f>
        <v>0</v>
      </c>
      <c r="K16" s="117">
        <f>SUM(E16-[1]!CR2_11_03)</f>
        <v>0</v>
      </c>
      <c r="L16" s="117">
        <f>SUM(F16-[1]!CR2_11_04)</f>
        <v>0</v>
      </c>
      <c r="M16" s="117">
        <f>SUM(G16-[1]!CR2_11_05)</f>
        <v>0</v>
      </c>
      <c r="N16" s="117">
        <f>SUM(H16-[1]!CR2_11_06)</f>
        <v>0</v>
      </c>
      <c r="O16" s="126"/>
    </row>
    <row r="17" spans="1:14" s="100" customFormat="1" ht="24" customHeight="1">
      <c r="A17" s="79" t="s">
        <v>231</v>
      </c>
      <c r="B17" s="115" t="s">
        <v>63</v>
      </c>
      <c r="C17" s="55">
        <f>SUM([1]!CR2_12_01)</f>
        <v>7</v>
      </c>
      <c r="D17" s="55">
        <f>SUM([1]!CR2_12_02)</f>
        <v>33</v>
      </c>
      <c r="E17" s="55">
        <f>SUM([1]!CR2_12_03)</f>
        <v>24</v>
      </c>
      <c r="F17" s="55">
        <f>SUM([1]!CR2_12_04)</f>
        <v>18</v>
      </c>
      <c r="G17" s="55">
        <f>SUM([1]!CR2_12_05)</f>
        <v>0</v>
      </c>
      <c r="H17" s="55">
        <f>SUM([1]!CR2_12_06)</f>
        <v>16</v>
      </c>
      <c r="I17" s="232">
        <f>H17-SUM(C17+D17-E17)</f>
        <v>0</v>
      </c>
      <c r="J17" s="117"/>
      <c r="K17" s="117"/>
      <c r="L17" s="117"/>
      <c r="M17" s="117"/>
      <c r="N17" s="117"/>
    </row>
    <row r="18" spans="1:9" s="100" customFormat="1" ht="15" customHeight="1">
      <c r="A18" s="125" t="s">
        <v>93</v>
      </c>
      <c r="B18" s="115" t="s">
        <v>64</v>
      </c>
      <c r="C18" s="55">
        <f>SUM([1]!CR2_13_01)</f>
        <v>48</v>
      </c>
      <c r="D18" s="55">
        <f>SUM([1]!CR2_13_02)</f>
        <v>136</v>
      </c>
      <c r="E18" s="55">
        <f>SUM([1]!CR2_13_03)</f>
        <v>108</v>
      </c>
      <c r="F18" s="55">
        <f>SUM([1]!CR2_13_04)</f>
        <v>57</v>
      </c>
      <c r="G18" s="55">
        <f>SUM([1]!CR2_13_05)</f>
        <v>12</v>
      </c>
      <c r="H18" s="55">
        <f>SUM([1]!CR2_13_06)</f>
        <v>76</v>
      </c>
      <c r="I18" s="232">
        <f>H18-SUM(C18+D18-E18)</f>
        <v>0</v>
      </c>
    </row>
    <row r="19" spans="1:9" s="100" customFormat="1" ht="15" customHeight="1">
      <c r="A19" s="127" t="s">
        <v>232</v>
      </c>
      <c r="B19" s="115" t="s">
        <v>65</v>
      </c>
      <c r="C19" s="55">
        <f>SUM([1]!CR2_14_01)</f>
        <v>28</v>
      </c>
      <c r="D19" s="55">
        <f>SUM([1]!CR2_14_02)</f>
        <v>62</v>
      </c>
      <c r="E19" s="55">
        <f>SUM([1]!CR2_14_03)</f>
        <v>53</v>
      </c>
      <c r="F19" s="55">
        <f>SUM([1]!CR2_14_04)</f>
        <v>19</v>
      </c>
      <c r="G19" s="55">
        <f>SUM([1]!CR2_14_05)</f>
        <v>3</v>
      </c>
      <c r="H19" s="55">
        <f>SUM([1]!CR2_14_06)</f>
        <v>37</v>
      </c>
      <c r="I19" s="232">
        <f>H19-SUM(C19+D19-E19)</f>
        <v>0</v>
      </c>
    </row>
    <row r="20" spans="1:9" s="100" customFormat="1" ht="15" customHeight="1">
      <c r="A20" s="125" t="s">
        <v>109</v>
      </c>
      <c r="B20" s="115" t="s">
        <v>66</v>
      </c>
      <c r="C20" s="55">
        <f>SUM([1]!CR2_15_01)</f>
        <v>11</v>
      </c>
      <c r="D20" s="55">
        <f>SUM([1]!CR2_15_02)</f>
        <v>42</v>
      </c>
      <c r="E20" s="55">
        <f>SUM([1]!CR2_15_03)</f>
        <v>37</v>
      </c>
      <c r="F20" s="55">
        <f>SUM([1]!CR2_15_04)</f>
        <v>12</v>
      </c>
      <c r="G20" s="55">
        <f>SUM([1]!CR2_15_05)</f>
        <v>9</v>
      </c>
      <c r="H20" s="55">
        <f>SUM([1]!CR2_15_06)</f>
        <v>16</v>
      </c>
      <c r="I20" s="232">
        <f>H20-SUM(C20+D20-E20)</f>
        <v>0</v>
      </c>
    </row>
    <row r="21" spans="1:14" s="100" customFormat="1" ht="15" customHeight="1">
      <c r="A21" s="125" t="s">
        <v>141</v>
      </c>
      <c r="B21" s="115" t="s">
        <v>67</v>
      </c>
      <c r="C21" s="116">
        <f aca="true" t="shared" si="4" ref="C21:H21">C6-SUM(C17:C20)</f>
        <v>3</v>
      </c>
      <c r="D21" s="116">
        <f t="shared" si="4"/>
        <v>2</v>
      </c>
      <c r="E21" s="116">
        <f t="shared" si="4"/>
        <v>4</v>
      </c>
      <c r="F21" s="116">
        <f t="shared" si="4"/>
        <v>1</v>
      </c>
      <c r="G21" s="116">
        <f t="shared" si="4"/>
        <v>0</v>
      </c>
      <c r="H21" s="116">
        <f t="shared" si="4"/>
        <v>1</v>
      </c>
      <c r="I21" s="117">
        <f>SUM(C21-[1]!CR2_16_01)</f>
        <v>0</v>
      </c>
      <c r="J21" s="117">
        <f>SUM(D21-[1]!CR2_16_02)</f>
        <v>0</v>
      </c>
      <c r="K21" s="117">
        <f>SUM(E21-[1]!CR2_16_03)</f>
        <v>0</v>
      </c>
      <c r="L21" s="117">
        <f>SUM(F21-[1]!CR2_16_04)</f>
        <v>0</v>
      </c>
      <c r="M21" s="117">
        <f>SUM(G21-[1]!CR2_16_05)</f>
        <v>0</v>
      </c>
      <c r="N21" s="117">
        <f>SUM(H21-[1]!CR2_16_06)</f>
        <v>0</v>
      </c>
    </row>
    <row r="22" spans="1:9" s="100" customFormat="1" ht="24" customHeight="1">
      <c r="A22" s="79" t="s">
        <v>233</v>
      </c>
      <c r="B22" s="115" t="s">
        <v>68</v>
      </c>
      <c r="C22" s="55">
        <f>SUM([1]!CR2_17_01)</f>
        <v>9</v>
      </c>
      <c r="D22" s="55">
        <f>SUM([1]!CR2_17_02)</f>
        <v>27</v>
      </c>
      <c r="E22" s="55">
        <f>SUM([1]!CR2_17_03)</f>
        <v>16</v>
      </c>
      <c r="F22" s="55">
        <f>SUM([1]!CR2_17_04)</f>
        <v>7</v>
      </c>
      <c r="G22" s="55">
        <f>SUM([1]!CR2_17_05)</f>
        <v>0</v>
      </c>
      <c r="H22" s="55">
        <f>SUM([1]!CR2_17_06)</f>
        <v>25</v>
      </c>
      <c r="I22" s="232">
        <f>H22-SUM(C22+D22-E22)</f>
        <v>5</v>
      </c>
    </row>
    <row r="23" spans="1:21" s="112" customFormat="1" ht="24" customHeight="1">
      <c r="A23" s="125" t="s">
        <v>204</v>
      </c>
      <c r="B23" s="115" t="s">
        <v>69</v>
      </c>
      <c r="C23" s="55">
        <f>SUM([1]!CR2_18_01)</f>
        <v>3</v>
      </c>
      <c r="D23" s="55">
        <f>SUM([1]!CR2_18_02)</f>
        <v>3</v>
      </c>
      <c r="E23" s="55">
        <f>SUM([1]!CR2_18_03)</f>
        <v>5</v>
      </c>
      <c r="F23" s="55">
        <f>SUM([1]!CR2_18_04)</f>
        <v>0</v>
      </c>
      <c r="G23" s="55">
        <f>SUM([1]!CR2_18_05)</f>
        <v>1</v>
      </c>
      <c r="H23" s="55">
        <f>SUM([1]!CR2_18_06)</f>
        <v>1</v>
      </c>
      <c r="I23" s="232">
        <f aca="true" t="shared" si="5" ref="I23:I34">H23-SUM(C23+D23-E23)</f>
        <v>0</v>
      </c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</row>
    <row r="24" spans="1:10" s="36" customFormat="1" ht="15" customHeight="1">
      <c r="A24" s="125" t="s">
        <v>203</v>
      </c>
      <c r="B24" s="115" t="s">
        <v>70</v>
      </c>
      <c r="C24" s="55">
        <f>SUM([1]!CR2_19_01)</f>
        <v>19</v>
      </c>
      <c r="D24" s="55">
        <f>SUM([1]!CR2_19_02)</f>
        <v>19</v>
      </c>
      <c r="E24" s="55">
        <f>SUM([1]!CR2_19_03)</f>
        <v>22</v>
      </c>
      <c r="F24" s="55">
        <f>SUM([1]!CR2_19_04)</f>
        <v>4</v>
      </c>
      <c r="G24" s="55">
        <f>SUM([1]!CR2_19_05)</f>
        <v>0</v>
      </c>
      <c r="H24" s="55">
        <f>SUM([1]!CR2_19_06)</f>
        <v>16</v>
      </c>
      <c r="I24" s="232">
        <f t="shared" si="5"/>
        <v>0</v>
      </c>
      <c r="J24" s="117"/>
    </row>
    <row r="25" spans="1:9" s="36" customFormat="1" ht="15" customHeight="1">
      <c r="A25" s="125" t="s">
        <v>151</v>
      </c>
      <c r="B25" s="115" t="s">
        <v>71</v>
      </c>
      <c r="C25" s="55">
        <f>SUM([1]!CR2_20_01)</f>
        <v>0</v>
      </c>
      <c r="D25" s="55">
        <f>SUM([1]!CR2_20_02)</f>
        <v>0</v>
      </c>
      <c r="E25" s="55">
        <f>SUM([1]!CR2_20_03)</f>
        <v>0</v>
      </c>
      <c r="F25" s="55">
        <f>SUM([1]!CR2_20_04)</f>
        <v>0</v>
      </c>
      <c r="G25" s="55">
        <f>SUM([1]!CR2_20_05)</f>
        <v>0</v>
      </c>
      <c r="H25" s="55">
        <f>SUM([1]!CR2_20_06)</f>
        <v>0</v>
      </c>
      <c r="I25" s="232">
        <f t="shared" si="5"/>
        <v>0</v>
      </c>
    </row>
    <row r="26" spans="1:9" s="36" customFormat="1" ht="24" customHeight="1">
      <c r="A26" s="125" t="s">
        <v>202</v>
      </c>
      <c r="B26" s="115" t="s">
        <v>72</v>
      </c>
      <c r="C26" s="55">
        <f>SUM([1]!CR2_21_01)</f>
        <v>0</v>
      </c>
      <c r="D26" s="55">
        <f>SUM([1]!CR2_21_02)</f>
        <v>2</v>
      </c>
      <c r="E26" s="55">
        <f>SUM([1]!CR2_21_03)</f>
        <v>2</v>
      </c>
      <c r="F26" s="55">
        <f>SUM([1]!CR2_21_04)</f>
        <v>0</v>
      </c>
      <c r="G26" s="55">
        <f>SUM([1]!CR2_21_05)</f>
        <v>1</v>
      </c>
      <c r="H26" s="55">
        <f>SUM([1]!CR2_21_06)</f>
        <v>0</v>
      </c>
      <c r="I26" s="232">
        <f t="shared" si="5"/>
        <v>0</v>
      </c>
    </row>
    <row r="27" spans="1:9" s="36" customFormat="1" ht="15" customHeight="1">
      <c r="A27" s="70" t="s">
        <v>210</v>
      </c>
      <c r="B27" s="115" t="s">
        <v>73</v>
      </c>
      <c r="C27" s="55">
        <f>SUM([1]!CR2_22_01)</f>
        <v>0</v>
      </c>
      <c r="D27" s="55">
        <f>SUM([1]!CR2_22_02)</f>
        <v>0</v>
      </c>
      <c r="E27" s="55">
        <f>SUM([1]!CR2_22_03)</f>
        <v>0</v>
      </c>
      <c r="F27" s="55">
        <f>SUM([1]!CR2_22_04)</f>
        <v>0</v>
      </c>
      <c r="G27" s="55">
        <f>SUM([1]!CR2_22_05)</f>
        <v>0</v>
      </c>
      <c r="H27" s="55">
        <f>SUM([1]!CR2_22_06)</f>
        <v>0</v>
      </c>
      <c r="I27" s="232">
        <f t="shared" si="5"/>
        <v>0</v>
      </c>
    </row>
    <row r="28" spans="1:9" s="36" customFormat="1" ht="24" customHeight="1">
      <c r="A28" s="70" t="s">
        <v>208</v>
      </c>
      <c r="B28" s="115" t="s">
        <v>74</v>
      </c>
      <c r="C28" s="55">
        <f>SUM([1]!CR2_23_01)</f>
        <v>25</v>
      </c>
      <c r="D28" s="55">
        <f>SUM([1]!CR2_23_02)</f>
        <v>41</v>
      </c>
      <c r="E28" s="55">
        <f>SUM([1]!CR2_23_03)</f>
        <v>49</v>
      </c>
      <c r="F28" s="55">
        <f>SUM([1]!CR2_23_04)</f>
        <v>13</v>
      </c>
      <c r="G28" s="55">
        <f>SUM([1]!CR2_23_05)</f>
        <v>7</v>
      </c>
      <c r="H28" s="55">
        <f>SUM([1]!CR2_23_06)</f>
        <v>15</v>
      </c>
      <c r="I28" s="232">
        <f t="shared" si="5"/>
        <v>-2</v>
      </c>
    </row>
    <row r="29" spans="1:9" s="36" customFormat="1" ht="15" customHeight="1">
      <c r="A29" s="70" t="s">
        <v>209</v>
      </c>
      <c r="B29" s="115" t="s">
        <v>75</v>
      </c>
      <c r="C29" s="55">
        <f>SUM([1]!CR2_24_01)</f>
        <v>6</v>
      </c>
      <c r="D29" s="55">
        <f>SUM([1]!CR2_24_02)</f>
        <v>23</v>
      </c>
      <c r="E29" s="55">
        <f>SUM([1]!CR2_24_03)</f>
        <v>25</v>
      </c>
      <c r="F29" s="55">
        <f>SUM([1]!CR2_24_04)</f>
        <v>10</v>
      </c>
      <c r="G29" s="55">
        <f>SUM([1]!CR2_24_05)</f>
        <v>6</v>
      </c>
      <c r="H29" s="55">
        <f>SUM([1]!CR2_24_06)</f>
        <v>4</v>
      </c>
      <c r="I29" s="232">
        <f t="shared" si="5"/>
        <v>0</v>
      </c>
    </row>
    <row r="30" spans="1:9" s="36" customFormat="1" ht="15" customHeight="1">
      <c r="A30" s="125" t="s">
        <v>234</v>
      </c>
      <c r="B30" s="115" t="s">
        <v>77</v>
      </c>
      <c r="C30" s="55">
        <f>SUM([1]!CR2_25_01)</f>
        <v>2</v>
      </c>
      <c r="D30" s="55">
        <f>SUM([1]!CR2_25_02)</f>
        <v>11</v>
      </c>
      <c r="E30" s="55">
        <f>SUM([1]!CR2_25_03)</f>
        <v>9</v>
      </c>
      <c r="F30" s="55">
        <f>SUM([1]!CR2_25_04)</f>
        <v>3</v>
      </c>
      <c r="G30" s="55">
        <f>SUM([1]!CR2_25_05)</f>
        <v>3</v>
      </c>
      <c r="H30" s="55">
        <f>SUM([1]!CR2_25_06)</f>
        <v>4</v>
      </c>
      <c r="I30" s="232">
        <f t="shared" si="5"/>
        <v>0</v>
      </c>
    </row>
    <row r="31" spans="1:9" s="36" customFormat="1" ht="15" customHeight="1">
      <c r="A31" s="125" t="s">
        <v>211</v>
      </c>
      <c r="B31" s="115" t="s">
        <v>78</v>
      </c>
      <c r="C31" s="55">
        <f>SUM([1]!CR2_26_01)</f>
        <v>25</v>
      </c>
      <c r="D31" s="55">
        <f>SUM([1]!CR2_26_02)</f>
        <v>77</v>
      </c>
      <c r="E31" s="55">
        <f>SUM([1]!CR2_26_03)</f>
        <v>62</v>
      </c>
      <c r="F31" s="55">
        <f>SUM([1]!CR2_26_04)</f>
        <v>34</v>
      </c>
      <c r="G31" s="55">
        <f>SUM([1]!CR2_26_05)</f>
        <v>7</v>
      </c>
      <c r="H31" s="55">
        <f>SUM([1]!CR2_26_06)</f>
        <v>40</v>
      </c>
      <c r="I31" s="232">
        <f t="shared" si="5"/>
        <v>0</v>
      </c>
    </row>
    <row r="32" spans="1:9" s="36" customFormat="1" ht="24" customHeight="1">
      <c r="A32" s="125" t="s">
        <v>132</v>
      </c>
      <c r="B32" s="115" t="s">
        <v>79</v>
      </c>
      <c r="C32" s="55">
        <f>SUM([1]!CR2_27_01)</f>
        <v>0</v>
      </c>
      <c r="D32" s="55">
        <f>SUM([1]!CR2_27_02)</f>
        <v>0</v>
      </c>
      <c r="E32" s="55">
        <f>SUM([1]!CR2_27_03)</f>
        <v>0</v>
      </c>
      <c r="F32" s="55">
        <f>SUM([1]!CR2_27_04)</f>
        <v>0</v>
      </c>
      <c r="G32" s="55">
        <f>SUM([1]!CR2_27_05)</f>
        <v>0</v>
      </c>
      <c r="H32" s="55">
        <f>SUM([1]!CR2_27_06)</f>
        <v>0</v>
      </c>
      <c r="I32" s="232">
        <f t="shared" si="5"/>
        <v>0</v>
      </c>
    </row>
    <row r="33" spans="1:9" s="36" customFormat="1" ht="15" customHeight="1">
      <c r="A33" s="125" t="s">
        <v>133</v>
      </c>
      <c r="B33" s="115" t="s">
        <v>80</v>
      </c>
      <c r="C33" s="55">
        <f>SUM([1]!CR2_28_01)</f>
        <v>1</v>
      </c>
      <c r="D33" s="55">
        <f>SUM([1]!CR2_28_02)</f>
        <v>0</v>
      </c>
      <c r="E33" s="55">
        <f>SUM([1]!CR2_28_03)</f>
        <v>0</v>
      </c>
      <c r="F33" s="55">
        <f>SUM([1]!CR2_28_04)</f>
        <v>0</v>
      </c>
      <c r="G33" s="55">
        <f>SUM([1]!CR2_28_05)</f>
        <v>0</v>
      </c>
      <c r="H33" s="55">
        <f>SUM([1]!CR2_28_06)</f>
        <v>1</v>
      </c>
      <c r="I33" s="232">
        <f t="shared" si="5"/>
        <v>0</v>
      </c>
    </row>
    <row r="34" spans="1:9" s="36" customFormat="1" ht="15" customHeight="1">
      <c r="A34" s="125" t="s">
        <v>212</v>
      </c>
      <c r="B34" s="115" t="s">
        <v>81</v>
      </c>
      <c r="C34" s="55">
        <f>SUM([1]!CR2_29_01)</f>
        <v>0</v>
      </c>
      <c r="D34" s="55">
        <f>SUM([1]!CR2_29_02)</f>
        <v>0</v>
      </c>
      <c r="E34" s="55">
        <f>SUM([1]!CR2_29_03)</f>
        <v>0</v>
      </c>
      <c r="F34" s="55">
        <f>SUM([1]!CR2_29_04)</f>
        <v>0</v>
      </c>
      <c r="G34" s="55">
        <f>SUM([1]!CR2_29_05)</f>
        <v>0</v>
      </c>
      <c r="H34" s="55">
        <f>SUM([1]!CR2_29_06)</f>
        <v>0</v>
      </c>
      <c r="I34" s="232">
        <f t="shared" si="5"/>
        <v>0</v>
      </c>
    </row>
    <row r="36" ht="12.75">
      <c r="I36" t="s">
        <v>379</v>
      </c>
    </row>
  </sheetData>
  <sheetProtection password="CEC1" sheet="1" objects="1" scenarios="1"/>
  <mergeCells count="10">
    <mergeCell ref="K12:L14"/>
    <mergeCell ref="H3:H4"/>
    <mergeCell ref="A1:H1"/>
    <mergeCell ref="G2:H2"/>
    <mergeCell ref="A3:A4"/>
    <mergeCell ref="B3:B4"/>
    <mergeCell ref="C3:C4"/>
    <mergeCell ref="D3:D4"/>
    <mergeCell ref="E3:E4"/>
    <mergeCell ref="F3:G3"/>
  </mergeCells>
  <printOptions/>
  <pageMargins left="0.9055118110236221" right="0.4330708661417323" top="0.5905511811023623" bottom="0.5905511811023623" header="0.5118110236220472" footer="0.5118110236220472"/>
  <pageSetup firstPageNumber="6" useFirstPageNumber="1" horizontalDpi="600" verticalDpi="600" orientation="landscape" paperSize="9" scale="75" r:id="rId1"/>
  <headerFooter alignWithMargins="0">
    <oddFooter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5"/>
  <sheetViews>
    <sheetView view="pageBreakPreview" zoomScaleSheetLayoutView="100" workbookViewId="0" topLeftCell="A1">
      <selection activeCell="D9" sqref="D9"/>
    </sheetView>
  </sheetViews>
  <sheetFormatPr defaultColWidth="9.00390625" defaultRowHeight="12.75"/>
  <cols>
    <col min="1" max="1" width="42.125" style="0" customWidth="1"/>
    <col min="2" max="2" width="6.75390625" style="0" customWidth="1"/>
    <col min="3" max="3" width="15.25390625" style="0" customWidth="1"/>
    <col min="4" max="7" width="13.75390625" style="0" customWidth="1"/>
    <col min="8" max="8" width="15.875" style="0" customWidth="1"/>
  </cols>
  <sheetData>
    <row r="1" spans="1:8" s="43" customFormat="1" ht="27.75" customHeight="1">
      <c r="A1" s="309" t="s">
        <v>235</v>
      </c>
      <c r="B1" s="309"/>
      <c r="C1" s="309"/>
      <c r="D1" s="309"/>
      <c r="E1" s="309"/>
      <c r="F1" s="309"/>
      <c r="G1" s="309"/>
      <c r="H1" s="309"/>
    </row>
    <row r="2" spans="1:8" ht="12.75">
      <c r="A2" s="1"/>
      <c r="B2" s="1"/>
      <c r="C2" s="1"/>
      <c r="D2" s="1"/>
      <c r="E2" s="1"/>
      <c r="F2" s="1"/>
      <c r="G2" s="307" t="s">
        <v>47</v>
      </c>
      <c r="H2" s="307"/>
    </row>
    <row r="3" spans="1:8" ht="12.75">
      <c r="A3" s="275"/>
      <c r="B3" s="275" t="s">
        <v>92</v>
      </c>
      <c r="C3" s="275" t="s">
        <v>51</v>
      </c>
      <c r="D3" s="275" t="s">
        <v>236</v>
      </c>
      <c r="E3" s="275"/>
      <c r="F3" s="275"/>
      <c r="G3" s="275"/>
      <c r="H3" s="275"/>
    </row>
    <row r="4" spans="1:8" ht="69.75" customHeight="1">
      <c r="A4" s="275"/>
      <c r="B4" s="275"/>
      <c r="C4" s="275"/>
      <c r="D4" s="12" t="s">
        <v>237</v>
      </c>
      <c r="E4" s="12" t="s">
        <v>90</v>
      </c>
      <c r="F4" s="12" t="s">
        <v>203</v>
      </c>
      <c r="G4" s="12" t="s">
        <v>108</v>
      </c>
      <c r="H4" s="12" t="s">
        <v>106</v>
      </c>
    </row>
    <row r="5" spans="1:8" s="15" customFormat="1" ht="12.75">
      <c r="A5" s="18" t="s">
        <v>50</v>
      </c>
      <c r="B5" s="5" t="s">
        <v>49</v>
      </c>
      <c r="C5" s="5">
        <v>1</v>
      </c>
      <c r="D5" s="5">
        <v>2</v>
      </c>
      <c r="E5" s="5">
        <v>3</v>
      </c>
      <c r="F5" s="5">
        <v>4</v>
      </c>
      <c r="G5" s="5">
        <v>5</v>
      </c>
      <c r="H5" s="5">
        <v>6</v>
      </c>
    </row>
    <row r="6" spans="1:8" ht="24" customHeight="1">
      <c r="A6" s="87" t="s">
        <v>238</v>
      </c>
      <c r="B6" s="6" t="s">
        <v>52</v>
      </c>
      <c r="C6" s="47">
        <f>SUM(CR2_01_06)</f>
        <v>146</v>
      </c>
      <c r="D6" s="47">
        <f>SUM(Раздел2!H12:H15)</f>
        <v>21</v>
      </c>
      <c r="E6" s="47">
        <f>SUM(CR2_06_06)</f>
        <v>77</v>
      </c>
      <c r="F6" s="47">
        <f>SUM(Раздел2!H24)</f>
        <v>16</v>
      </c>
      <c r="G6" s="47">
        <f>SUM(CR2_03_06)</f>
        <v>71</v>
      </c>
      <c r="H6" s="47">
        <f>SUM(CR2_04_06)</f>
        <v>0</v>
      </c>
    </row>
    <row r="7" spans="1:8" ht="40.5" customHeight="1">
      <c r="A7" s="88" t="s">
        <v>250</v>
      </c>
      <c r="B7" s="17" t="s">
        <v>53</v>
      </c>
      <c r="C7" s="37">
        <f>SUM([1]!CR3_02_01)</f>
        <v>13</v>
      </c>
      <c r="D7" s="37">
        <f>SUM([1]!CR3_02_02)</f>
        <v>3</v>
      </c>
      <c r="E7" s="37">
        <f>SUM([1]!CR3_02_03)</f>
        <v>5</v>
      </c>
      <c r="F7" s="37">
        <f>SUM([1]!CR3_02_04)</f>
        <v>1</v>
      </c>
      <c r="G7" s="37">
        <f>SUM([1]!CR3_02_05)</f>
        <v>5</v>
      </c>
      <c r="H7" s="37">
        <f>SUM([1]!CR3_02_06)</f>
        <v>0</v>
      </c>
    </row>
    <row r="8" spans="1:8" ht="15" customHeight="1">
      <c r="A8" s="19" t="s">
        <v>239</v>
      </c>
      <c r="B8" s="17" t="s">
        <v>54</v>
      </c>
      <c r="C8" s="37">
        <f>SUM([1]!CR3_03_01)</f>
        <v>56</v>
      </c>
      <c r="D8" s="37">
        <f>SUM([1]!CR3_03_02)</f>
        <v>10</v>
      </c>
      <c r="E8" s="37">
        <f>SUM([1]!CR3_03_03)</f>
        <v>35</v>
      </c>
      <c r="F8" s="37">
        <f>SUM([1]!CR3_03_04)</f>
        <v>6</v>
      </c>
      <c r="G8" s="37">
        <f>SUM([1]!CR3_03_05)</f>
        <v>33</v>
      </c>
      <c r="H8" s="37">
        <f>SUM([1]!CR3_03_06)</f>
        <v>0</v>
      </c>
    </row>
    <row r="9" spans="1:8" ht="15" customHeight="1">
      <c r="A9" s="19" t="s">
        <v>241</v>
      </c>
      <c r="B9" s="17" t="s">
        <v>55</v>
      </c>
      <c r="C9" s="37">
        <f>SUM([1]!CR3_04_01)</f>
        <v>34</v>
      </c>
      <c r="D9" s="37">
        <f>SUM([1]!CR3_04_02)</f>
        <v>3</v>
      </c>
      <c r="E9" s="37">
        <f>SUM([1]!CR3_04_03)</f>
        <v>14</v>
      </c>
      <c r="F9" s="37">
        <f>SUM([1]!CR3_04_04)</f>
        <v>4</v>
      </c>
      <c r="G9" s="37">
        <f>SUM([1]!CR3_04_05)</f>
        <v>20</v>
      </c>
      <c r="H9" s="37">
        <f>SUM([1]!CR3_04_06)</f>
        <v>0</v>
      </c>
    </row>
    <row r="10" spans="1:8" ht="15" customHeight="1">
      <c r="A10" s="19" t="s">
        <v>242</v>
      </c>
      <c r="B10" s="17" t="s">
        <v>56</v>
      </c>
      <c r="C10" s="37">
        <f>SUM([1]!CR3_05_01)</f>
        <v>24</v>
      </c>
      <c r="D10" s="37">
        <f>SUM([1]!CR3_05_02)</f>
        <v>2</v>
      </c>
      <c r="E10" s="37">
        <f>SUM([1]!CR3_05_03)</f>
        <v>13</v>
      </c>
      <c r="F10" s="37">
        <f>SUM([1]!CR3_05_04)</f>
        <v>0</v>
      </c>
      <c r="G10" s="37">
        <f>SUM([1]!CR3_05_05)</f>
        <v>7</v>
      </c>
      <c r="H10" s="37">
        <f>SUM([1]!CR3_05_06)</f>
        <v>0</v>
      </c>
    </row>
    <row r="11" spans="1:8" ht="15" customHeight="1">
      <c r="A11" s="19" t="s">
        <v>243</v>
      </c>
      <c r="B11" s="17" t="s">
        <v>57</v>
      </c>
      <c r="C11" s="47">
        <f aca="true" t="shared" si="0" ref="C11:H11">C6-SUM(C7:C10)</f>
        <v>19</v>
      </c>
      <c r="D11" s="47">
        <f t="shared" si="0"/>
        <v>3</v>
      </c>
      <c r="E11" s="47">
        <f t="shared" si="0"/>
        <v>10</v>
      </c>
      <c r="F11" s="47">
        <f t="shared" si="0"/>
        <v>5</v>
      </c>
      <c r="G11" s="47">
        <f t="shared" si="0"/>
        <v>6</v>
      </c>
      <c r="H11" s="47">
        <f t="shared" si="0"/>
        <v>0</v>
      </c>
    </row>
    <row r="12" spans="1:8" ht="15" customHeight="1">
      <c r="A12" s="74" t="s">
        <v>240</v>
      </c>
      <c r="B12" s="6" t="s">
        <v>58</v>
      </c>
      <c r="C12" s="80">
        <f>SUM([1]!CR3_07_01)</f>
        <v>6</v>
      </c>
      <c r="D12" s="80">
        <f>SUM([1]!CR3_07_02)</f>
        <v>5.2</v>
      </c>
      <c r="E12" s="80">
        <f>SUM([1]!CR3_07_03)</f>
        <v>5.9</v>
      </c>
      <c r="F12" s="80">
        <f>SUM([1]!CR3_07_04)</f>
        <v>7.2</v>
      </c>
      <c r="G12" s="80">
        <f>SUM([1]!CR3_07_05)</f>
        <v>5.1</v>
      </c>
      <c r="H12" s="80">
        <f>SUM([1]!CR3_07_06)</f>
        <v>0</v>
      </c>
    </row>
    <row r="13" spans="1:10" ht="12.75">
      <c r="A13" s="1"/>
      <c r="B13" s="6" t="s">
        <v>57</v>
      </c>
      <c r="C13" s="38">
        <f>SUM([1]!CR3_06_01)</f>
        <v>19</v>
      </c>
      <c r="D13" s="38">
        <f>SUM([1]!CR3_06_02)</f>
        <v>3</v>
      </c>
      <c r="E13" s="38">
        <f>SUM([1]!CR3_06_03)</f>
        <v>10</v>
      </c>
      <c r="F13" s="38">
        <f>SUM([1]!CR3_06_04)</f>
        <v>5</v>
      </c>
      <c r="G13" s="38">
        <f>SUM([1]!CR3_06_05)</f>
        <v>6</v>
      </c>
      <c r="H13" s="38">
        <f>SUM([1]!CR3_06_06)</f>
        <v>0</v>
      </c>
      <c r="I13" s="43"/>
      <c r="J13" s="43"/>
    </row>
    <row r="14" spans="1:10" ht="12.75">
      <c r="A14" s="1"/>
      <c r="B14" s="69"/>
      <c r="C14" s="81">
        <f aca="true" t="shared" si="1" ref="C14:H14">SUM(C11-C13)</f>
        <v>0</v>
      </c>
      <c r="D14" s="81">
        <f t="shared" si="1"/>
        <v>0</v>
      </c>
      <c r="E14" s="81">
        <f t="shared" si="1"/>
        <v>0</v>
      </c>
      <c r="F14" s="81">
        <f t="shared" si="1"/>
        <v>0</v>
      </c>
      <c r="G14" s="81">
        <f t="shared" si="1"/>
        <v>0</v>
      </c>
      <c r="H14" s="81">
        <f t="shared" si="1"/>
        <v>0</v>
      </c>
      <c r="I14" s="82" t="s">
        <v>145</v>
      </c>
      <c r="J14" s="82"/>
    </row>
    <row r="15" spans="1:8" ht="12.75">
      <c r="A15" s="1"/>
      <c r="B15" s="69"/>
      <c r="C15" s="81">
        <f>SUM(C6-[1]!CR3_01_01)</f>
        <v>0</v>
      </c>
      <c r="D15" s="81">
        <f>SUM(D6-[1]!CR3_01_02)</f>
        <v>0</v>
      </c>
      <c r="E15" s="81">
        <f>SUM(E6-[1]!CR3_01_03)</f>
        <v>0</v>
      </c>
      <c r="F15" s="81">
        <f>SUM(F6-[1]!CR3_01_04)</f>
        <v>0</v>
      </c>
      <c r="G15" s="81">
        <f>SUM(G6-[1]!CR3_01_05)</f>
        <v>0</v>
      </c>
      <c r="H15" s="81">
        <f>SUM(H6-[1]!CR3_01_06)</f>
        <v>0</v>
      </c>
    </row>
    <row r="16" spans="1:8" ht="12.75">
      <c r="A16" s="1"/>
      <c r="B16" s="1"/>
      <c r="C16" s="1"/>
      <c r="D16" s="1"/>
      <c r="E16" s="1"/>
      <c r="F16" s="1"/>
      <c r="G16" s="1"/>
      <c r="H16" s="1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2.75">
      <c r="A20" s="1"/>
      <c r="B20" s="1"/>
      <c r="C20" s="1"/>
      <c r="D20" s="1"/>
      <c r="E20" s="1"/>
      <c r="F20" s="1"/>
      <c r="G20" s="1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12.75">
      <c r="A23" s="1"/>
      <c r="B23" s="1"/>
      <c r="C23" s="1"/>
      <c r="D23" s="1"/>
      <c r="E23" s="1"/>
      <c r="F23" s="1"/>
      <c r="G23" s="1"/>
      <c r="H23" s="1"/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1"/>
      <c r="B25" s="1"/>
      <c r="C25" s="1"/>
      <c r="D25" s="1"/>
      <c r="E25" s="1"/>
      <c r="F25" s="1"/>
      <c r="G25" s="1"/>
      <c r="H25" s="1"/>
    </row>
    <row r="26" spans="1:8" ht="12.75">
      <c r="A26" s="1"/>
      <c r="B26" s="1"/>
      <c r="C26" s="1"/>
      <c r="D26" s="1"/>
      <c r="E26" s="1"/>
      <c r="F26" s="1"/>
      <c r="G26" s="1"/>
      <c r="H26" s="1"/>
    </row>
    <row r="27" spans="1:8" ht="12.75">
      <c r="A27" s="1"/>
      <c r="B27" s="1"/>
      <c r="C27" s="1"/>
      <c r="D27" s="1"/>
      <c r="E27" s="1"/>
      <c r="F27" s="1"/>
      <c r="G27" s="1"/>
      <c r="H27" s="1"/>
    </row>
    <row r="28" spans="1:8" ht="12.75">
      <c r="A28" s="1"/>
      <c r="B28" s="1"/>
      <c r="C28" s="1"/>
      <c r="D28" s="1"/>
      <c r="E28" s="1"/>
      <c r="F28" s="1"/>
      <c r="G28" s="1"/>
      <c r="H28" s="1"/>
    </row>
    <row r="29" spans="1:8" ht="12.75">
      <c r="A29" s="1"/>
      <c r="B29" s="1"/>
      <c r="C29" s="1"/>
      <c r="D29" s="1"/>
      <c r="E29" s="1"/>
      <c r="F29" s="1"/>
      <c r="G29" s="1"/>
      <c r="H29" s="1"/>
    </row>
    <row r="30" spans="1:8" ht="12.75">
      <c r="A30" s="1"/>
      <c r="B30" s="1"/>
      <c r="C30" s="1"/>
      <c r="D30" s="1"/>
      <c r="E30" s="1"/>
      <c r="F30" s="1"/>
      <c r="G30" s="1"/>
      <c r="H30" s="1"/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2.75">
      <c r="A32" s="1"/>
      <c r="B32" s="1"/>
      <c r="C32" s="1"/>
      <c r="D32" s="1"/>
      <c r="E32" s="1"/>
      <c r="F32" s="1"/>
      <c r="G32" s="1"/>
      <c r="H32" s="1"/>
    </row>
    <row r="33" spans="1:8" ht="12.75">
      <c r="A33" s="1"/>
      <c r="B33" s="1"/>
      <c r="C33" s="1"/>
      <c r="D33" s="1"/>
      <c r="E33" s="1"/>
      <c r="F33" s="1"/>
      <c r="G33" s="1"/>
      <c r="H33" s="1"/>
    </row>
    <row r="34" spans="1:8" ht="12.75">
      <c r="A34" s="1"/>
      <c r="B34" s="1"/>
      <c r="C34" s="1"/>
      <c r="D34" s="1"/>
      <c r="E34" s="1"/>
      <c r="F34" s="1"/>
      <c r="G34" s="1"/>
      <c r="H34" s="1"/>
    </row>
    <row r="35" spans="1:8" ht="12.75">
      <c r="A35" s="1"/>
      <c r="B35" s="1"/>
      <c r="C35" s="1"/>
      <c r="D35" s="1"/>
      <c r="E35" s="1"/>
      <c r="F35" s="1"/>
      <c r="G35" s="1"/>
      <c r="H35" s="1"/>
    </row>
  </sheetData>
  <sheetProtection password="CEC1" sheet="1" objects="1" scenarios="1"/>
  <mergeCells count="6">
    <mergeCell ref="A1:H1"/>
    <mergeCell ref="G2:H2"/>
    <mergeCell ref="A3:A4"/>
    <mergeCell ref="B3:B4"/>
    <mergeCell ref="C3:C4"/>
    <mergeCell ref="D3:H3"/>
  </mergeCells>
  <printOptions/>
  <pageMargins left="0.7874015748031497" right="0.3937007874015748" top="0.5905511811023623" bottom="0.5905511811023623" header="0.5118110236220472" footer="0.5118110236220472"/>
  <pageSetup firstPageNumber="7" useFirstPageNumber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AC167"/>
  <sheetViews>
    <sheetView view="pageBreakPreview" zoomScaleNormal="75" zoomScaleSheetLayoutView="100" workbookViewId="0" topLeftCell="A27">
      <selection activeCell="E16" sqref="E16"/>
    </sheetView>
  </sheetViews>
  <sheetFormatPr defaultColWidth="9.00390625" defaultRowHeight="12.75"/>
  <cols>
    <col min="1" max="1" width="74.125" style="100" customWidth="1"/>
    <col min="2" max="2" width="8.75390625" style="100" customWidth="1"/>
    <col min="3" max="3" width="12.00390625" style="100" customWidth="1"/>
    <col min="4" max="4" width="13.00390625" style="100" customWidth="1"/>
    <col min="5" max="5" width="13.125" style="100" customWidth="1"/>
    <col min="6" max="6" width="15.00390625" style="100" customWidth="1"/>
    <col min="7" max="7" width="5.875" style="134" customWidth="1"/>
    <col min="8" max="8" width="6.625" style="134" customWidth="1"/>
    <col min="9" max="9" width="5.75390625" style="134" customWidth="1"/>
    <col min="10" max="10" width="4.00390625" style="100" customWidth="1"/>
    <col min="11" max="12" width="4.75390625" style="100" customWidth="1"/>
    <col min="13" max="13" width="3.25390625" style="100" customWidth="1"/>
    <col min="14" max="16384" width="9.125" style="100" customWidth="1"/>
  </cols>
  <sheetData>
    <row r="1" spans="1:9" s="131" customFormat="1" ht="14.25">
      <c r="A1" s="313" t="s">
        <v>245</v>
      </c>
      <c r="B1" s="313"/>
      <c r="C1" s="313"/>
      <c r="D1" s="313"/>
      <c r="E1" s="313"/>
      <c r="F1" s="313"/>
      <c r="G1" s="129"/>
      <c r="H1" s="130"/>
      <c r="I1" s="130"/>
    </row>
    <row r="2" spans="1:7" ht="12.75">
      <c r="A2" s="132"/>
      <c r="B2" s="132"/>
      <c r="C2" s="132"/>
      <c r="D2" s="132"/>
      <c r="E2" s="314" t="s">
        <v>47</v>
      </c>
      <c r="F2" s="314"/>
      <c r="G2" s="133"/>
    </row>
    <row r="3" spans="1:7" ht="12.75">
      <c r="A3" s="315"/>
      <c r="B3" s="315" t="s">
        <v>48</v>
      </c>
      <c r="C3" s="78"/>
      <c r="D3" s="315" t="s">
        <v>244</v>
      </c>
      <c r="E3" s="316"/>
      <c r="F3" s="316"/>
      <c r="G3" s="133"/>
    </row>
    <row r="4" spans="1:9" ht="65.25" customHeight="1">
      <c r="A4" s="315"/>
      <c r="B4" s="315"/>
      <c r="C4" s="78" t="s">
        <v>51</v>
      </c>
      <c r="D4" s="78" t="s">
        <v>90</v>
      </c>
      <c r="E4" s="78" t="s">
        <v>108</v>
      </c>
      <c r="F4" s="78" t="s">
        <v>140</v>
      </c>
      <c r="G4" s="311" t="s">
        <v>144</v>
      </c>
      <c r="H4" s="312"/>
      <c r="I4" s="312"/>
    </row>
    <row r="5" spans="1:7" ht="12.75">
      <c r="A5" s="78" t="s">
        <v>50</v>
      </c>
      <c r="B5" s="107" t="s">
        <v>49</v>
      </c>
      <c r="C5" s="78">
        <v>1</v>
      </c>
      <c r="D5" s="78">
        <v>2</v>
      </c>
      <c r="E5" s="78">
        <v>3</v>
      </c>
      <c r="F5" s="78">
        <v>4</v>
      </c>
      <c r="G5" s="133"/>
    </row>
    <row r="6" spans="1:10" ht="15" customHeight="1">
      <c r="A6" s="70" t="s">
        <v>246</v>
      </c>
      <c r="B6" s="115" t="s">
        <v>52</v>
      </c>
      <c r="C6" s="116">
        <f>SUM(Раздел2!H29)</f>
        <v>4</v>
      </c>
      <c r="D6" s="55">
        <f>SUM([1]!CR4_01_02)</f>
        <v>4</v>
      </c>
      <c r="E6" s="55">
        <f>SUM([1]!CR4_01_03)</f>
        <v>3</v>
      </c>
      <c r="F6" s="55">
        <f>SUM([1]!CR4_01_04)</f>
        <v>0</v>
      </c>
      <c r="G6" s="135">
        <f>SUM($C6-D6)</f>
        <v>0</v>
      </c>
      <c r="H6" s="135">
        <f>SUM($C6-E6)</f>
        <v>1</v>
      </c>
      <c r="I6" s="135">
        <f>SUM($C6-F6)</f>
        <v>4</v>
      </c>
      <c r="J6" s="136">
        <f>SUM(C6-[1]!CR4_01_01)</f>
        <v>0</v>
      </c>
    </row>
    <row r="7" spans="1:9" ht="15" customHeight="1">
      <c r="A7" s="137" t="s">
        <v>247</v>
      </c>
      <c r="B7" s="115" t="s">
        <v>53</v>
      </c>
      <c r="C7" s="55">
        <f>SUM([1]!CR4_02_01)</f>
        <v>0</v>
      </c>
      <c r="D7" s="55">
        <f>SUM([1]!CR4_02_02)</f>
        <v>0</v>
      </c>
      <c r="E7" s="55">
        <f>SUM([1]!CR4_02_03)</f>
        <v>0</v>
      </c>
      <c r="F7" s="55">
        <f>SUM([1]!CR4_02_04)</f>
        <v>0</v>
      </c>
      <c r="G7" s="135">
        <f aca="true" t="shared" si="0" ref="G7:G38">SUM($C7-D7)</f>
        <v>0</v>
      </c>
      <c r="H7" s="135">
        <f aca="true" t="shared" si="1" ref="H7:H38">SUM($C7-E7)</f>
        <v>0</v>
      </c>
      <c r="I7" s="135">
        <f aca="true" t="shared" si="2" ref="I7:I38">SUM($C7-F7)</f>
        <v>0</v>
      </c>
    </row>
    <row r="8" spans="1:9" ht="24" customHeight="1">
      <c r="A8" s="77" t="s">
        <v>248</v>
      </c>
      <c r="B8" s="115" t="s">
        <v>54</v>
      </c>
      <c r="C8" s="55">
        <f>SUM([1]!CR4_03_01)</f>
        <v>0</v>
      </c>
      <c r="D8" s="55">
        <f>SUM([1]!CR4_03_02)</f>
        <v>0</v>
      </c>
      <c r="E8" s="55">
        <f>SUM([1]!CR4_03_03)</f>
        <v>0</v>
      </c>
      <c r="F8" s="55">
        <f>SUM([1]!CR4_03_04)</f>
        <v>0</v>
      </c>
      <c r="G8" s="135">
        <f t="shared" si="0"/>
        <v>0</v>
      </c>
      <c r="H8" s="135">
        <f t="shared" si="1"/>
        <v>0</v>
      </c>
      <c r="I8" s="135">
        <f t="shared" si="2"/>
        <v>0</v>
      </c>
    </row>
    <row r="9" spans="1:9" ht="15" customHeight="1">
      <c r="A9" s="77" t="s">
        <v>249</v>
      </c>
      <c r="B9" s="115" t="s">
        <v>55</v>
      </c>
      <c r="C9" s="55">
        <f>SUM([1]!CR4_04_01)</f>
        <v>0</v>
      </c>
      <c r="D9" s="55">
        <f>SUM([1]!CR4_04_02)</f>
        <v>0</v>
      </c>
      <c r="E9" s="55">
        <f>SUM([1]!CR4_04_03)</f>
        <v>0</v>
      </c>
      <c r="F9" s="55">
        <f>SUM([1]!CR4_04_04)</f>
        <v>0</v>
      </c>
      <c r="G9" s="135">
        <f t="shared" si="0"/>
        <v>0</v>
      </c>
      <c r="H9" s="135">
        <f t="shared" si="1"/>
        <v>0</v>
      </c>
      <c r="I9" s="135">
        <f t="shared" si="2"/>
        <v>0</v>
      </c>
    </row>
    <row r="10" spans="1:9" ht="15" customHeight="1">
      <c r="A10" s="72" t="s">
        <v>251</v>
      </c>
      <c r="B10" s="115" t="s">
        <v>56</v>
      </c>
      <c r="C10" s="138">
        <f>SUM(C7-C8-C9)</f>
        <v>0</v>
      </c>
      <c r="D10" s="138">
        <f>SUM(D7-D8-D9)</f>
        <v>0</v>
      </c>
      <c r="E10" s="138">
        <f>SUM(E7-E8-E9)</f>
        <v>0</v>
      </c>
      <c r="F10" s="138">
        <f>SUM(F7-F8-F9)</f>
        <v>0</v>
      </c>
      <c r="G10" s="135">
        <f>SUM($C10-D10)</f>
        <v>0</v>
      </c>
      <c r="H10" s="135">
        <f>SUM($C10-E10)</f>
        <v>0</v>
      </c>
      <c r="I10" s="135">
        <f>SUM($C10-F10)</f>
        <v>0</v>
      </c>
    </row>
    <row r="11" spans="1:13" ht="15" customHeight="1">
      <c r="A11" s="139" t="s">
        <v>253</v>
      </c>
      <c r="B11" s="115" t="s">
        <v>57</v>
      </c>
      <c r="C11" s="55">
        <f>SUM([1]!CR4_06_01)</f>
        <v>142</v>
      </c>
      <c r="D11" s="55">
        <f>SUM([1]!CR4_06_02)</f>
        <v>73</v>
      </c>
      <c r="E11" s="55">
        <f>SUM([1]!CR4_06_03)</f>
        <v>68</v>
      </c>
      <c r="F11" s="55">
        <f>SUM([1]!CR4_06_04)</f>
        <v>0</v>
      </c>
      <c r="G11" s="135">
        <f t="shared" si="0"/>
        <v>69</v>
      </c>
      <c r="H11" s="135">
        <f t="shared" si="1"/>
        <v>74</v>
      </c>
      <c r="I11" s="135">
        <f t="shared" si="2"/>
        <v>142</v>
      </c>
      <c r="J11" s="110">
        <f>SUM(CR2_01_06-CR4_01_01-CR4_05_01)</f>
        <v>0</v>
      </c>
      <c r="K11" s="110">
        <f>SUM(CR2_06_06-CR4_05_02-CR4_01_02)</f>
        <v>0</v>
      </c>
      <c r="L11" s="110">
        <f>SUM(CR2_03_06-CR4_05_03-CR4_01_03)</f>
        <v>0</v>
      </c>
      <c r="M11" s="110">
        <f>SUM(CR2_04_06-CR4_05_04-CR4_01_04)</f>
        <v>0</v>
      </c>
    </row>
    <row r="12" spans="1:13" ht="24" customHeight="1">
      <c r="A12" s="94" t="s">
        <v>259</v>
      </c>
      <c r="B12" s="115" t="s">
        <v>58</v>
      </c>
      <c r="C12" s="55">
        <f>SUM([1]!CR4_07_01)</f>
        <v>83</v>
      </c>
      <c r="D12" s="55">
        <f>SUM([1]!CR4_07_02)</f>
        <v>43</v>
      </c>
      <c r="E12" s="55">
        <f>SUM([1]!CR4_07_03)</f>
        <v>42</v>
      </c>
      <c r="F12" s="55">
        <f>SUM([1]!CR4_07_04)</f>
        <v>0</v>
      </c>
      <c r="G12" s="135">
        <f t="shared" si="0"/>
        <v>40</v>
      </c>
      <c r="H12" s="135">
        <f t="shared" si="1"/>
        <v>41</v>
      </c>
      <c r="I12" s="135">
        <f t="shared" si="2"/>
        <v>83</v>
      </c>
      <c r="J12" s="310" t="s">
        <v>376</v>
      </c>
      <c r="K12" s="310"/>
      <c r="L12" s="310"/>
      <c r="M12" s="310"/>
    </row>
    <row r="13" spans="1:13" ht="15" customHeight="1">
      <c r="A13" s="139" t="s">
        <v>254</v>
      </c>
      <c r="B13" s="115" t="s">
        <v>59</v>
      </c>
      <c r="C13" s="55">
        <f>SUM([1]!CR4_08_01)</f>
        <v>5</v>
      </c>
      <c r="D13" s="55">
        <f>SUM([1]!CR4_08_02)</f>
        <v>4</v>
      </c>
      <c r="E13" s="55">
        <f>SUM([1]!CR4_08_03)</f>
        <v>3</v>
      </c>
      <c r="F13" s="55">
        <f>SUM([1]!CR4_08_04)</f>
        <v>0</v>
      </c>
      <c r="G13" s="135">
        <f t="shared" si="0"/>
        <v>1</v>
      </c>
      <c r="H13" s="135">
        <f t="shared" si="1"/>
        <v>2</v>
      </c>
      <c r="I13" s="135">
        <f t="shared" si="2"/>
        <v>5</v>
      </c>
      <c r="J13" s="310"/>
      <c r="K13" s="310"/>
      <c r="L13" s="310"/>
      <c r="M13" s="310"/>
    </row>
    <row r="14" spans="1:29" ht="39.75" customHeight="1">
      <c r="A14" s="77" t="s">
        <v>255</v>
      </c>
      <c r="B14" s="115" t="s">
        <v>60</v>
      </c>
      <c r="C14" s="55">
        <f>SUM([1]!CR4_09_01)</f>
        <v>34</v>
      </c>
      <c r="D14" s="55">
        <f>SUM([1]!CR4_09_02)</f>
        <v>15</v>
      </c>
      <c r="E14" s="55">
        <f>SUM([1]!CR4_09_03)</f>
        <v>13</v>
      </c>
      <c r="F14" s="55">
        <f>SUM([1]!CR4_09_04)</f>
        <v>0</v>
      </c>
      <c r="G14" s="135">
        <f t="shared" si="0"/>
        <v>19</v>
      </c>
      <c r="H14" s="135">
        <f t="shared" si="1"/>
        <v>21</v>
      </c>
      <c r="I14" s="135">
        <f t="shared" si="2"/>
        <v>34</v>
      </c>
      <c r="J14" s="310"/>
      <c r="K14" s="310"/>
      <c r="L14" s="310"/>
      <c r="M14" s="310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</row>
    <row r="15" spans="1:29" s="143" customFormat="1" ht="15" customHeight="1">
      <c r="A15" s="140" t="s">
        <v>256</v>
      </c>
      <c r="B15" s="141" t="s">
        <v>61</v>
      </c>
      <c r="C15" s="55">
        <f>SUM([1]!CR4_10_01)</f>
        <v>0</v>
      </c>
      <c r="D15" s="55">
        <f>SUM([1]!CR4_10_02)</f>
        <v>0</v>
      </c>
      <c r="E15" s="55">
        <f>SUM([1]!CR4_10_03)</f>
        <v>0</v>
      </c>
      <c r="F15" s="55">
        <f>SUM([1]!CR4_10_04)</f>
        <v>0</v>
      </c>
      <c r="G15" s="135">
        <f t="shared" si="0"/>
        <v>0</v>
      </c>
      <c r="H15" s="135">
        <f t="shared" si="1"/>
        <v>0</v>
      </c>
      <c r="I15" s="135">
        <f t="shared" si="2"/>
        <v>0</v>
      </c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</row>
    <row r="16" spans="1:29" ht="24" customHeight="1">
      <c r="A16" s="77" t="s">
        <v>257</v>
      </c>
      <c r="B16" s="115" t="s">
        <v>62</v>
      </c>
      <c r="C16" s="55">
        <f>SUM([1]!CR4_11_01)</f>
        <v>0</v>
      </c>
      <c r="D16" s="55">
        <f>SUM([1]!CR4_11_02)</f>
        <v>0</v>
      </c>
      <c r="E16" s="55">
        <f>SUM([1]!CR4_11_03)</f>
        <v>0</v>
      </c>
      <c r="F16" s="55">
        <f>SUM([1]!CR4_11_04)</f>
        <v>0</v>
      </c>
      <c r="G16" s="135">
        <f t="shared" si="0"/>
        <v>0</v>
      </c>
      <c r="H16" s="135">
        <f t="shared" si="1"/>
        <v>0</v>
      </c>
      <c r="I16" s="135">
        <f t="shared" si="2"/>
        <v>0</v>
      </c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</row>
    <row r="17" spans="1:9" ht="15" customHeight="1">
      <c r="A17" s="77" t="s">
        <v>199</v>
      </c>
      <c r="B17" s="115" t="s">
        <v>63</v>
      </c>
      <c r="C17" s="55">
        <f>SUM([1]!CR4_12_01)</f>
        <v>0</v>
      </c>
      <c r="D17" s="55">
        <f>SUM([1]!CR4_12_02)</f>
        <v>0</v>
      </c>
      <c r="E17" s="55">
        <f>SUM([1]!CR4_12_03)</f>
        <v>0</v>
      </c>
      <c r="F17" s="55">
        <f>SUM([1]!CR4_12_04)</f>
        <v>0</v>
      </c>
      <c r="G17" s="135">
        <f t="shared" si="0"/>
        <v>0</v>
      </c>
      <c r="H17" s="135">
        <f t="shared" si="1"/>
        <v>0</v>
      </c>
      <c r="I17" s="135">
        <f t="shared" si="2"/>
        <v>0</v>
      </c>
    </row>
    <row r="18" spans="1:9" ht="15" customHeight="1">
      <c r="A18" s="139" t="s">
        <v>200</v>
      </c>
      <c r="B18" s="115" t="s">
        <v>64</v>
      </c>
      <c r="C18" s="108">
        <f>SUM(C15-C16-C17)</f>
        <v>0</v>
      </c>
      <c r="D18" s="108">
        <f>SUM(D15-D16-D17)</f>
        <v>0</v>
      </c>
      <c r="E18" s="108">
        <f>SUM(E15-E16-E17)</f>
        <v>0</v>
      </c>
      <c r="F18" s="108">
        <f>SUM(F15-F16-F17)</f>
        <v>0</v>
      </c>
      <c r="G18" s="135">
        <f t="shared" si="0"/>
        <v>0</v>
      </c>
      <c r="H18" s="135">
        <f t="shared" si="1"/>
        <v>0</v>
      </c>
      <c r="I18" s="135">
        <f t="shared" si="2"/>
        <v>0</v>
      </c>
    </row>
    <row r="19" spans="1:9" ht="15" customHeight="1">
      <c r="A19" s="139" t="s">
        <v>154</v>
      </c>
      <c r="B19" s="115" t="s">
        <v>65</v>
      </c>
      <c r="C19" s="55">
        <f>SUM([1]!CR4_14_01)</f>
        <v>0</v>
      </c>
      <c r="D19" s="55">
        <f>SUM([1]!CR4_14_02)</f>
        <v>0</v>
      </c>
      <c r="E19" s="55">
        <f>SUM([1]!CR4_14_03)</f>
        <v>0</v>
      </c>
      <c r="F19" s="55">
        <f>SUM([1]!CR4_14_04)</f>
        <v>0</v>
      </c>
      <c r="G19" s="135">
        <f t="shared" si="0"/>
        <v>0</v>
      </c>
      <c r="H19" s="135">
        <f t="shared" si="1"/>
        <v>0</v>
      </c>
      <c r="I19" s="135">
        <f t="shared" si="2"/>
        <v>0</v>
      </c>
    </row>
    <row r="20" spans="1:9" ht="15" customHeight="1">
      <c r="A20" s="139"/>
      <c r="B20" s="115" t="s">
        <v>66</v>
      </c>
      <c r="C20" s="55"/>
      <c r="D20" s="55"/>
      <c r="E20" s="55"/>
      <c r="F20" s="55"/>
      <c r="G20" s="135">
        <f t="shared" si="0"/>
        <v>0</v>
      </c>
      <c r="H20" s="135">
        <f t="shared" si="1"/>
        <v>0</v>
      </c>
      <c r="I20" s="135">
        <f t="shared" si="2"/>
        <v>0</v>
      </c>
    </row>
    <row r="21" spans="1:9" ht="24" customHeight="1">
      <c r="A21" s="94" t="s">
        <v>258</v>
      </c>
      <c r="B21" s="115" t="s">
        <v>67</v>
      </c>
      <c r="C21" s="55">
        <f>SUM([1]!CR4_16_01)</f>
        <v>106</v>
      </c>
      <c r="D21" s="55">
        <f>SUM([1]!CR4_16_02)</f>
        <v>47</v>
      </c>
      <c r="E21" s="55">
        <f>SUM([1]!CR4_16_03)</f>
        <v>55</v>
      </c>
      <c r="F21" s="55">
        <f>SUM([1]!CR4_16_04)</f>
        <v>0</v>
      </c>
      <c r="G21" s="135">
        <f t="shared" si="0"/>
        <v>59</v>
      </c>
      <c r="H21" s="135">
        <f t="shared" si="1"/>
        <v>51</v>
      </c>
      <c r="I21" s="135">
        <f t="shared" si="2"/>
        <v>106</v>
      </c>
    </row>
    <row r="22" spans="1:9" ht="15" customHeight="1">
      <c r="A22" s="139" t="s">
        <v>260</v>
      </c>
      <c r="B22" s="115" t="s">
        <v>68</v>
      </c>
      <c r="C22" s="108">
        <f>SUM(C11-C21)</f>
        <v>36</v>
      </c>
      <c r="D22" s="108">
        <f>SUM(D11-D21)</f>
        <v>26</v>
      </c>
      <c r="E22" s="108">
        <f>SUM(E11-E21)</f>
        <v>13</v>
      </c>
      <c r="F22" s="108">
        <f>SUM(F11-F21)</f>
        <v>0</v>
      </c>
      <c r="G22" s="135">
        <f t="shared" si="0"/>
        <v>10</v>
      </c>
      <c r="H22" s="135">
        <f t="shared" si="1"/>
        <v>23</v>
      </c>
      <c r="I22" s="135">
        <f t="shared" si="2"/>
        <v>36</v>
      </c>
    </row>
    <row r="23" spans="1:9" ht="24" customHeight="1">
      <c r="A23" s="94" t="s">
        <v>261</v>
      </c>
      <c r="B23" s="115" t="s">
        <v>69</v>
      </c>
      <c r="C23" s="55">
        <f>SUM([1]!CR4_18_01)</f>
        <v>6</v>
      </c>
      <c r="D23" s="55">
        <f>SUM([1]!CR4_18_02)</f>
        <v>2</v>
      </c>
      <c r="E23" s="55">
        <f>SUM([1]!CR4_18_03)</f>
        <v>6</v>
      </c>
      <c r="F23" s="55">
        <f>SUM([1]!CR4_18_04)</f>
        <v>0</v>
      </c>
      <c r="G23" s="135">
        <f t="shared" si="0"/>
        <v>4</v>
      </c>
      <c r="H23" s="135">
        <f t="shared" si="1"/>
        <v>0</v>
      </c>
      <c r="I23" s="135">
        <f t="shared" si="2"/>
        <v>6</v>
      </c>
    </row>
    <row r="24" spans="1:9" ht="15" customHeight="1">
      <c r="A24" s="139" t="s">
        <v>116</v>
      </c>
      <c r="B24" s="115" t="s">
        <v>70</v>
      </c>
      <c r="C24" s="55">
        <f>SUM([1]!CR4_19_01)</f>
        <v>0</v>
      </c>
      <c r="D24" s="55">
        <f>SUM([1]!CR4_19_02)</f>
        <v>0</v>
      </c>
      <c r="E24" s="55">
        <f>SUM([1]!CR4_19_03)</f>
        <v>0</v>
      </c>
      <c r="F24" s="55">
        <f>SUM([1]!CR4_19_04)</f>
        <v>0</v>
      </c>
      <c r="G24" s="135">
        <f t="shared" si="0"/>
        <v>0</v>
      </c>
      <c r="H24" s="135">
        <f t="shared" si="1"/>
        <v>0</v>
      </c>
      <c r="I24" s="135">
        <f t="shared" si="2"/>
        <v>0</v>
      </c>
    </row>
    <row r="25" spans="1:9" ht="15" customHeight="1">
      <c r="A25" s="139" t="s">
        <v>117</v>
      </c>
      <c r="B25" s="115" t="s">
        <v>71</v>
      </c>
      <c r="C25" s="55">
        <f>SUM([1]!CR4_20_01)</f>
        <v>0</v>
      </c>
      <c r="D25" s="55">
        <f>SUM([1]!CR4_20_02)</f>
        <v>0</v>
      </c>
      <c r="E25" s="55">
        <f>SUM([1]!CR4_20_03)</f>
        <v>0</v>
      </c>
      <c r="F25" s="55">
        <f>SUM([1]!CR4_20_04)</f>
        <v>0</v>
      </c>
      <c r="G25" s="135">
        <f t="shared" si="0"/>
        <v>0</v>
      </c>
      <c r="H25" s="135">
        <f t="shared" si="1"/>
        <v>0</v>
      </c>
      <c r="I25" s="135">
        <f t="shared" si="2"/>
        <v>0</v>
      </c>
    </row>
    <row r="26" spans="1:9" ht="15" customHeight="1">
      <c r="A26" s="139" t="s">
        <v>118</v>
      </c>
      <c r="B26" s="115" t="s">
        <v>72</v>
      </c>
      <c r="C26" s="55">
        <f>SUM([1]!CR4_21_01)</f>
        <v>35</v>
      </c>
      <c r="D26" s="55">
        <f>SUM([1]!CR4_21_02)</f>
        <v>14</v>
      </c>
      <c r="E26" s="55">
        <f>SUM([1]!CR4_21_03)</f>
        <v>21</v>
      </c>
      <c r="F26" s="55">
        <f>SUM([1]!CR4_21_04)</f>
        <v>0</v>
      </c>
      <c r="G26" s="135">
        <f t="shared" si="0"/>
        <v>21</v>
      </c>
      <c r="H26" s="135">
        <f t="shared" si="1"/>
        <v>14</v>
      </c>
      <c r="I26" s="135">
        <f t="shared" si="2"/>
        <v>35</v>
      </c>
    </row>
    <row r="27" spans="1:9" ht="15" customHeight="1">
      <c r="A27" s="139" t="s">
        <v>119</v>
      </c>
      <c r="B27" s="115" t="s">
        <v>73</v>
      </c>
      <c r="C27" s="55">
        <f>SUM([1]!CR4_22_01)</f>
        <v>1</v>
      </c>
      <c r="D27" s="55">
        <f>SUM([1]!CR4_22_02)</f>
        <v>0</v>
      </c>
      <c r="E27" s="55">
        <f>SUM([1]!CR4_22_03)</f>
        <v>0</v>
      </c>
      <c r="F27" s="55">
        <f>SUM([1]!CR4_22_04)</f>
        <v>0</v>
      </c>
      <c r="G27" s="135">
        <f t="shared" si="0"/>
        <v>1</v>
      </c>
      <c r="H27" s="135">
        <f t="shared" si="1"/>
        <v>1</v>
      </c>
      <c r="I27" s="135">
        <f t="shared" si="2"/>
        <v>1</v>
      </c>
    </row>
    <row r="28" spans="1:9" ht="15" customHeight="1">
      <c r="A28" s="139" t="s">
        <v>99</v>
      </c>
      <c r="B28" s="115" t="s">
        <v>74</v>
      </c>
      <c r="C28" s="55">
        <f>SUM([1]!CR4_23_01)</f>
        <v>12</v>
      </c>
      <c r="D28" s="55">
        <f>SUM([1]!CR4_23_02)</f>
        <v>1</v>
      </c>
      <c r="E28" s="55">
        <f>SUM([1]!CR4_23_03)</f>
        <v>4</v>
      </c>
      <c r="F28" s="55">
        <f>SUM([1]!CR4_23_04)</f>
        <v>0</v>
      </c>
      <c r="G28" s="135">
        <f t="shared" si="0"/>
        <v>11</v>
      </c>
      <c r="H28" s="135">
        <f t="shared" si="1"/>
        <v>8</v>
      </c>
      <c r="I28" s="135">
        <f t="shared" si="2"/>
        <v>12</v>
      </c>
    </row>
    <row r="29" spans="1:9" ht="24" customHeight="1">
      <c r="A29" s="77" t="s">
        <v>262</v>
      </c>
      <c r="B29" s="115" t="s">
        <v>75</v>
      </c>
      <c r="C29" s="55">
        <f>SUM([1]!CR4_24_01)</f>
        <v>26</v>
      </c>
      <c r="D29" s="55">
        <f>SUM([1]!CR4_24_02)</f>
        <v>16</v>
      </c>
      <c r="E29" s="55">
        <f>SUM([1]!CR4_24_03)</f>
        <v>11</v>
      </c>
      <c r="F29" s="55">
        <f>SUM([1]!CR4_24_04)</f>
        <v>0</v>
      </c>
      <c r="G29" s="135">
        <f t="shared" si="0"/>
        <v>10</v>
      </c>
      <c r="H29" s="135">
        <f t="shared" si="1"/>
        <v>15</v>
      </c>
      <c r="I29" s="135">
        <f t="shared" si="2"/>
        <v>26</v>
      </c>
    </row>
    <row r="30" spans="1:9" ht="15" customHeight="1">
      <c r="A30" s="139" t="s">
        <v>120</v>
      </c>
      <c r="B30" s="115" t="s">
        <v>77</v>
      </c>
      <c r="C30" s="55">
        <f>SUM([1]!CR4_25_01)</f>
        <v>0</v>
      </c>
      <c r="D30" s="55">
        <f>SUM([1]!CR4_25_02)</f>
        <v>0</v>
      </c>
      <c r="E30" s="55">
        <f>SUM([1]!CR4_25_03)</f>
        <v>0</v>
      </c>
      <c r="F30" s="55">
        <f>SUM([1]!CR4_25_04)</f>
        <v>0</v>
      </c>
      <c r="G30" s="135">
        <f t="shared" si="0"/>
        <v>0</v>
      </c>
      <c r="H30" s="135">
        <f t="shared" si="1"/>
        <v>0</v>
      </c>
      <c r="I30" s="135">
        <f t="shared" si="2"/>
        <v>0</v>
      </c>
    </row>
    <row r="31" spans="1:9" ht="15" customHeight="1">
      <c r="A31" s="139" t="s">
        <v>98</v>
      </c>
      <c r="B31" s="115" t="s">
        <v>78</v>
      </c>
      <c r="C31" s="55">
        <f>SUM([1]!CR4_26_01)</f>
        <v>10</v>
      </c>
      <c r="D31" s="55">
        <f>SUM([1]!CR4_26_02)</f>
        <v>2</v>
      </c>
      <c r="E31" s="55">
        <f>SUM([1]!CR4_26_03)</f>
        <v>7</v>
      </c>
      <c r="F31" s="55">
        <f>SUM([1]!CR4_26_04)</f>
        <v>0</v>
      </c>
      <c r="G31" s="135">
        <f t="shared" si="0"/>
        <v>8</v>
      </c>
      <c r="H31" s="135">
        <f t="shared" si="1"/>
        <v>3</v>
      </c>
      <c r="I31" s="135">
        <f t="shared" si="2"/>
        <v>10</v>
      </c>
    </row>
    <row r="32" spans="1:9" ht="15" customHeight="1">
      <c r="A32" s="139" t="s">
        <v>121</v>
      </c>
      <c r="B32" s="115" t="s">
        <v>79</v>
      </c>
      <c r="C32" s="55">
        <f>SUM([1]!CR4_27_01)</f>
        <v>7</v>
      </c>
      <c r="D32" s="55">
        <f>SUM([1]!CR4_27_02)</f>
        <v>6</v>
      </c>
      <c r="E32" s="55">
        <f>SUM([1]!CR4_27_03)</f>
        <v>1</v>
      </c>
      <c r="F32" s="55">
        <f>SUM([1]!CR4_27_04)</f>
        <v>0</v>
      </c>
      <c r="G32" s="135">
        <f t="shared" si="0"/>
        <v>1</v>
      </c>
      <c r="H32" s="135">
        <f t="shared" si="1"/>
        <v>6</v>
      </c>
      <c r="I32" s="135">
        <f t="shared" si="2"/>
        <v>7</v>
      </c>
    </row>
    <row r="33" spans="1:9" ht="15" customHeight="1">
      <c r="A33" s="139" t="s">
        <v>122</v>
      </c>
      <c r="B33" s="115" t="s">
        <v>80</v>
      </c>
      <c r="C33" s="55">
        <f>SUM([1]!CR4_28_01)</f>
        <v>8</v>
      </c>
      <c r="D33" s="55">
        <f>SUM([1]!CR4_28_02)</f>
        <v>4</v>
      </c>
      <c r="E33" s="55">
        <f>SUM([1]!CR4_28_03)</f>
        <v>1</v>
      </c>
      <c r="F33" s="55">
        <f>SUM([1]!CR4_28_04)</f>
        <v>0</v>
      </c>
      <c r="G33" s="135">
        <f t="shared" si="0"/>
        <v>4</v>
      </c>
      <c r="H33" s="135">
        <f t="shared" si="1"/>
        <v>7</v>
      </c>
      <c r="I33" s="135">
        <f t="shared" si="2"/>
        <v>8</v>
      </c>
    </row>
    <row r="34" spans="1:9" ht="24" customHeight="1">
      <c r="A34" s="77" t="s">
        <v>160</v>
      </c>
      <c r="B34" s="115" t="s">
        <v>81</v>
      </c>
      <c r="C34" s="55">
        <f>SUM([1]!CR4_29_01)</f>
        <v>11</v>
      </c>
      <c r="D34" s="55">
        <f>SUM([1]!CR4_29_02)</f>
        <v>7</v>
      </c>
      <c r="E34" s="55">
        <f>SUM([1]!CR4_29_03)</f>
        <v>4</v>
      </c>
      <c r="F34" s="55">
        <f>SUM([1]!CR4_29_04)</f>
        <v>0</v>
      </c>
      <c r="G34" s="135">
        <f t="shared" si="0"/>
        <v>4</v>
      </c>
      <c r="H34" s="135">
        <f t="shared" si="1"/>
        <v>7</v>
      </c>
      <c r="I34" s="135">
        <f t="shared" si="2"/>
        <v>11</v>
      </c>
    </row>
    <row r="35" spans="1:9" ht="15" customHeight="1">
      <c r="A35" s="139" t="s">
        <v>123</v>
      </c>
      <c r="B35" s="115" t="s">
        <v>82</v>
      </c>
      <c r="C35" s="55">
        <f>SUM([1]!CR4_30_01)</f>
        <v>7</v>
      </c>
      <c r="D35" s="55">
        <f>SUM([1]!CR4_30_02)</f>
        <v>7</v>
      </c>
      <c r="E35" s="55">
        <f>SUM([1]!CR4_30_03)</f>
        <v>3</v>
      </c>
      <c r="F35" s="55">
        <f>SUM([1]!CR4_30_04)</f>
        <v>0</v>
      </c>
      <c r="G35" s="135">
        <f t="shared" si="0"/>
        <v>0</v>
      </c>
      <c r="H35" s="135">
        <f t="shared" si="1"/>
        <v>4</v>
      </c>
      <c r="I35" s="135">
        <f t="shared" si="2"/>
        <v>7</v>
      </c>
    </row>
    <row r="36" spans="1:9" ht="15" customHeight="1">
      <c r="A36" s="139" t="s">
        <v>124</v>
      </c>
      <c r="B36" s="115" t="s">
        <v>112</v>
      </c>
      <c r="C36" s="55">
        <f>SUM([1]!CR4_31_01)</f>
        <v>15</v>
      </c>
      <c r="D36" s="55">
        <f>SUM([1]!CR4_31_02)</f>
        <v>12</v>
      </c>
      <c r="E36" s="55">
        <f>SUM([1]!CR4_31_03)</f>
        <v>8</v>
      </c>
      <c r="F36" s="55">
        <f>SUM([1]!CR4_31_04)</f>
        <v>0</v>
      </c>
      <c r="G36" s="135">
        <f>SUM($C36-D36)</f>
        <v>3</v>
      </c>
      <c r="H36" s="135">
        <f>SUM($C36-E36)</f>
        <v>7</v>
      </c>
      <c r="I36" s="135">
        <f>SUM($C36-F36)</f>
        <v>15</v>
      </c>
    </row>
    <row r="37" spans="1:9" ht="15" customHeight="1">
      <c r="A37" s="77" t="s">
        <v>125</v>
      </c>
      <c r="B37" s="115" t="s">
        <v>113</v>
      </c>
      <c r="C37" s="55">
        <f>SUM([1]!CR4_32_01)</f>
        <v>4</v>
      </c>
      <c r="D37" s="55">
        <f>SUM([1]!CR4_32_02)</f>
        <v>2</v>
      </c>
      <c r="E37" s="55">
        <f>SUM([1]!CR4_32_03)</f>
        <v>2</v>
      </c>
      <c r="F37" s="55">
        <f>SUM([1]!CR4_32_04)</f>
        <v>0</v>
      </c>
      <c r="G37" s="135">
        <f t="shared" si="0"/>
        <v>2</v>
      </c>
      <c r="H37" s="135">
        <f t="shared" si="1"/>
        <v>2</v>
      </c>
      <c r="I37" s="135">
        <f t="shared" si="2"/>
        <v>4</v>
      </c>
    </row>
    <row r="38" spans="1:9" ht="15" customHeight="1">
      <c r="A38" s="139" t="s">
        <v>161</v>
      </c>
      <c r="B38" s="115" t="s">
        <v>114</v>
      </c>
      <c r="C38" s="55">
        <f>SUM([1]!CR4_33_01)</f>
        <v>0</v>
      </c>
      <c r="D38" s="55">
        <f>SUM([1]!CR4_33_02)</f>
        <v>0</v>
      </c>
      <c r="E38" s="55">
        <f>SUM([1]!CR4_33_03)</f>
        <v>0</v>
      </c>
      <c r="F38" s="55">
        <f>SUM([1]!CR4_33_04)</f>
        <v>0</v>
      </c>
      <c r="G38" s="135">
        <f t="shared" si="0"/>
        <v>0</v>
      </c>
      <c r="H38" s="135">
        <f t="shared" si="1"/>
        <v>0</v>
      </c>
      <c r="I38" s="135">
        <f t="shared" si="2"/>
        <v>0</v>
      </c>
    </row>
    <row r="39" spans="1:9" ht="15" customHeight="1">
      <c r="A39" s="139" t="s">
        <v>126</v>
      </c>
      <c r="B39" s="115" t="s">
        <v>115</v>
      </c>
      <c r="C39" s="108">
        <f>C11-SUM(C23:C38)</f>
        <v>0</v>
      </c>
      <c r="D39" s="108">
        <f>D11-SUM(D23:D38)</f>
        <v>0</v>
      </c>
      <c r="E39" s="108">
        <f>E11-SUM(E23:E38)</f>
        <v>0</v>
      </c>
      <c r="F39" s="108">
        <f>F11-SUM(F23:F38)</f>
        <v>0</v>
      </c>
      <c r="G39" s="135">
        <f>SUM($C39-D39)</f>
        <v>0</v>
      </c>
      <c r="H39" s="135">
        <f>SUM($C39-E39)</f>
        <v>0</v>
      </c>
      <c r="I39" s="135">
        <f>SUM($C39-F39)</f>
        <v>0</v>
      </c>
    </row>
    <row r="40" spans="1:9" ht="12.75">
      <c r="A40" s="144"/>
      <c r="B40" s="115" t="s">
        <v>252</v>
      </c>
      <c r="C40" s="55">
        <f>SUM([1]!CR4_05_01)</f>
        <v>0</v>
      </c>
      <c r="D40" s="55">
        <f>SUM([1]!CR4_05_02)</f>
        <v>0</v>
      </c>
      <c r="E40" s="55">
        <f>SUM([1]!CR4_05_03)</f>
        <v>0</v>
      </c>
      <c r="F40" s="55">
        <f>SUM([1]!CR4_05_04)</f>
        <v>0</v>
      </c>
      <c r="G40" s="145"/>
      <c r="H40" s="145"/>
      <c r="I40" s="145"/>
    </row>
    <row r="41" spans="1:9" ht="12.75">
      <c r="A41" s="144"/>
      <c r="B41" s="115"/>
      <c r="C41" s="146">
        <f>SUM(C10-C40)</f>
        <v>0</v>
      </c>
      <c r="D41" s="146">
        <f>SUM(D10-D40)</f>
        <v>0</v>
      </c>
      <c r="E41" s="146">
        <f>SUM(E10-E40)</f>
        <v>0</v>
      </c>
      <c r="F41" s="146">
        <f>SUM(F10-F40)</f>
        <v>0</v>
      </c>
      <c r="G41" s="145"/>
      <c r="H41" s="145"/>
      <c r="I41" s="145"/>
    </row>
    <row r="42" spans="1:7" ht="12.75">
      <c r="A42" s="132"/>
      <c r="B42" s="115" t="s">
        <v>64</v>
      </c>
      <c r="C42" s="55">
        <f>SUM([1]!CR4_13_01)</f>
        <v>0</v>
      </c>
      <c r="D42" s="55">
        <f>SUM([1]!CR4_13_02)</f>
        <v>0</v>
      </c>
      <c r="E42" s="55">
        <f>SUM([1]!CR4_13_03)</f>
        <v>0</v>
      </c>
      <c r="F42" s="55">
        <f>SUM([1]!CR4_13_04)</f>
        <v>0</v>
      </c>
      <c r="G42" s="133"/>
    </row>
    <row r="43" spans="1:7" ht="12.75">
      <c r="A43" s="132"/>
      <c r="B43" s="115"/>
      <c r="C43" s="147">
        <f>SUM(C18-C42)</f>
        <v>0</v>
      </c>
      <c r="D43" s="147">
        <f>SUM(D18-D42)</f>
        <v>0</v>
      </c>
      <c r="E43" s="147">
        <f>SUM(E18-E42)</f>
        <v>0</v>
      </c>
      <c r="F43" s="147">
        <f>SUM(F18-F42)</f>
        <v>0</v>
      </c>
      <c r="G43" s="148" t="s">
        <v>145</v>
      </c>
    </row>
    <row r="44" spans="2:6" ht="12.75">
      <c r="B44" s="115" t="s">
        <v>68</v>
      </c>
      <c r="C44" s="55">
        <f>SUM([1]!CR4_17_01)</f>
        <v>36</v>
      </c>
      <c r="D44" s="55">
        <f>SUM([1]!CR4_17_02)</f>
        <v>26</v>
      </c>
      <c r="E44" s="55">
        <f>SUM([1]!CR4_17_03)</f>
        <v>13</v>
      </c>
      <c r="F44" s="55">
        <f>SUM([1]!CR4_17_04)</f>
        <v>0</v>
      </c>
    </row>
    <row r="45" spans="2:6" ht="12.75">
      <c r="B45" s="115"/>
      <c r="C45" s="147">
        <f>SUM(C22-C44)</f>
        <v>0</v>
      </c>
      <c r="D45" s="147">
        <f>SUM(D22-D44)</f>
        <v>0</v>
      </c>
      <c r="E45" s="147">
        <f>SUM(E22-E44)</f>
        <v>0</v>
      </c>
      <c r="F45" s="147">
        <f>SUM(F22-F44)</f>
        <v>0</v>
      </c>
    </row>
    <row r="46" spans="2:6" ht="12.75">
      <c r="B46" s="149" t="s">
        <v>115</v>
      </c>
      <c r="C46" s="55">
        <f>SUM([1]!CR4_34_01)</f>
        <v>0</v>
      </c>
      <c r="D46" s="55">
        <f>SUM([1]!CR4_34_02)</f>
        <v>0</v>
      </c>
      <c r="E46" s="55">
        <f>SUM([1]!CR4_34_03)</f>
        <v>0</v>
      </c>
      <c r="F46" s="55">
        <f>SUM([1]!CR4_34_04)</f>
        <v>0</v>
      </c>
    </row>
    <row r="47" spans="2:6" ht="12.75">
      <c r="B47" s="149"/>
      <c r="C47" s="147">
        <f>SUM(C39-C46)</f>
        <v>0</v>
      </c>
      <c r="D47" s="147">
        <f>SUM(D39-D46)</f>
        <v>0</v>
      </c>
      <c r="E47" s="147">
        <f>SUM(E39-E46)</f>
        <v>0</v>
      </c>
      <c r="F47" s="147">
        <f>SUM(F39-F46)</f>
        <v>0</v>
      </c>
    </row>
    <row r="48" ht="12.75">
      <c r="B48" s="150"/>
    </row>
    <row r="49" ht="12.75">
      <c r="B49" s="150"/>
    </row>
    <row r="50" ht="12.75">
      <c r="B50" s="150"/>
    </row>
    <row r="51" ht="12.75">
      <c r="B51" s="150"/>
    </row>
    <row r="52" ht="12.75">
      <c r="B52" s="150"/>
    </row>
    <row r="53" ht="12.75">
      <c r="B53" s="150"/>
    </row>
    <row r="54" ht="12.75">
      <c r="B54" s="150"/>
    </row>
    <row r="55" ht="12.75">
      <c r="B55" s="150"/>
    </row>
    <row r="56" ht="12.75">
      <c r="B56" s="150"/>
    </row>
    <row r="57" ht="12.75">
      <c r="B57" s="150"/>
    </row>
    <row r="58" ht="12.75">
      <c r="B58" s="150"/>
    </row>
    <row r="59" ht="12.75">
      <c r="B59" s="150"/>
    </row>
    <row r="60" ht="12.75">
      <c r="B60" s="150"/>
    </row>
    <row r="61" ht="12.75">
      <c r="B61" s="150"/>
    </row>
    <row r="62" ht="12.75">
      <c r="B62" s="150"/>
    </row>
    <row r="63" ht="12.75">
      <c r="B63" s="150"/>
    </row>
    <row r="64" ht="12.75">
      <c r="B64" s="150"/>
    </row>
    <row r="65" ht="12.75">
      <c r="B65" s="150"/>
    </row>
    <row r="66" ht="12.75">
      <c r="B66" s="150"/>
    </row>
    <row r="67" ht="12.75">
      <c r="B67" s="150"/>
    </row>
    <row r="68" ht="12.75">
      <c r="B68" s="150"/>
    </row>
    <row r="69" ht="12.75">
      <c r="B69" s="150"/>
    </row>
    <row r="70" ht="12.75">
      <c r="B70" s="150"/>
    </row>
    <row r="71" ht="12.75">
      <c r="B71" s="150"/>
    </row>
    <row r="72" ht="12.75">
      <c r="B72" s="150"/>
    </row>
    <row r="73" ht="12.75">
      <c r="B73" s="150"/>
    </row>
    <row r="74" ht="12.75">
      <c r="B74" s="150"/>
    </row>
    <row r="75" ht="12.75">
      <c r="B75" s="150"/>
    </row>
    <row r="76" ht="12.75">
      <c r="B76" s="150"/>
    </row>
    <row r="77" ht="12.75">
      <c r="B77" s="150"/>
    </row>
    <row r="78" ht="12.75">
      <c r="B78" s="150"/>
    </row>
    <row r="79" ht="12.75">
      <c r="B79" s="150"/>
    </row>
    <row r="80" ht="12.75">
      <c r="B80" s="150"/>
    </row>
    <row r="81" ht="12.75">
      <c r="B81" s="150"/>
    </row>
    <row r="82" ht="12.75">
      <c r="B82" s="150"/>
    </row>
    <row r="83" ht="12.75">
      <c r="B83" s="150"/>
    </row>
    <row r="84" ht="12.75">
      <c r="B84" s="150"/>
    </row>
    <row r="85" ht="12.75">
      <c r="B85" s="150"/>
    </row>
    <row r="86" ht="12.75">
      <c r="B86" s="150"/>
    </row>
    <row r="87" ht="12.75">
      <c r="B87" s="150"/>
    </row>
    <row r="88" ht="12.75">
      <c r="B88" s="150"/>
    </row>
    <row r="89" ht="12.75">
      <c r="B89" s="150"/>
    </row>
    <row r="90" ht="12.75">
      <c r="B90" s="150"/>
    </row>
    <row r="91" ht="12.75">
      <c r="B91" s="150"/>
    </row>
    <row r="92" ht="12.75">
      <c r="B92" s="150"/>
    </row>
    <row r="93" ht="12.75">
      <c r="B93" s="150"/>
    </row>
    <row r="94" ht="12.75">
      <c r="B94" s="150"/>
    </row>
    <row r="95" ht="12.75">
      <c r="B95" s="150"/>
    </row>
    <row r="96" ht="12.75">
      <c r="B96" s="150"/>
    </row>
    <row r="97" ht="12.75">
      <c r="B97" s="150"/>
    </row>
    <row r="98" ht="12.75">
      <c r="B98" s="150"/>
    </row>
    <row r="99" ht="12.75">
      <c r="B99" s="150"/>
    </row>
    <row r="100" ht="12.75">
      <c r="B100" s="150"/>
    </row>
    <row r="101" ht="12.75">
      <c r="B101" s="150"/>
    </row>
    <row r="102" ht="12.75">
      <c r="B102" s="150"/>
    </row>
    <row r="103" ht="12.75">
      <c r="B103" s="150"/>
    </row>
    <row r="104" ht="12.75">
      <c r="B104" s="150"/>
    </row>
    <row r="105" ht="12.75">
      <c r="B105" s="150"/>
    </row>
    <row r="106" ht="12.75">
      <c r="B106" s="150"/>
    </row>
    <row r="107" ht="12.75">
      <c r="B107" s="150"/>
    </row>
    <row r="108" ht="12.75">
      <c r="B108" s="150"/>
    </row>
    <row r="109" ht="12.75">
      <c r="B109" s="150"/>
    </row>
    <row r="110" ht="12.75">
      <c r="B110" s="150"/>
    </row>
    <row r="111" ht="12.75">
      <c r="B111" s="150"/>
    </row>
    <row r="112" ht="12.75">
      <c r="B112" s="150"/>
    </row>
    <row r="113" ht="12.75">
      <c r="B113" s="150"/>
    </row>
    <row r="114" ht="12.75">
      <c r="B114" s="150"/>
    </row>
    <row r="115" ht="12.75">
      <c r="B115" s="150"/>
    </row>
    <row r="116" ht="12.75">
      <c r="B116" s="150"/>
    </row>
    <row r="117" ht="12.75">
      <c r="B117" s="150"/>
    </row>
    <row r="118" ht="12.75">
      <c r="B118" s="150"/>
    </row>
    <row r="119" ht="12.75">
      <c r="B119" s="150"/>
    </row>
    <row r="120" ht="12.75">
      <c r="B120" s="150"/>
    </row>
    <row r="121" ht="12.75">
      <c r="B121" s="150"/>
    </row>
    <row r="122" ht="12.75">
      <c r="B122" s="150"/>
    </row>
    <row r="123" ht="12.75">
      <c r="B123" s="150"/>
    </row>
    <row r="124" ht="12.75">
      <c r="B124" s="150"/>
    </row>
    <row r="125" ht="12.75">
      <c r="B125" s="150"/>
    </row>
    <row r="126" ht="12.75">
      <c r="B126" s="150"/>
    </row>
    <row r="127" ht="12.75">
      <c r="B127" s="150"/>
    </row>
    <row r="128" ht="12.75">
      <c r="B128" s="150"/>
    </row>
    <row r="129" ht="12.75">
      <c r="B129" s="150"/>
    </row>
    <row r="130" ht="12.75">
      <c r="B130" s="150"/>
    </row>
    <row r="131" ht="12.75">
      <c r="B131" s="150"/>
    </row>
    <row r="132" ht="12.75">
      <c r="B132" s="150"/>
    </row>
    <row r="133" ht="12.75">
      <c r="B133" s="150"/>
    </row>
    <row r="134" ht="12.75">
      <c r="B134" s="150"/>
    </row>
    <row r="135" ht="12.75">
      <c r="B135" s="150"/>
    </row>
    <row r="136" ht="12.75">
      <c r="B136" s="150"/>
    </row>
    <row r="137" ht="12.75">
      <c r="B137" s="150"/>
    </row>
    <row r="138" ht="12.75">
      <c r="B138" s="150"/>
    </row>
    <row r="139" ht="12.75">
      <c r="B139" s="150"/>
    </row>
    <row r="140" ht="12.75">
      <c r="B140" s="150"/>
    </row>
    <row r="141" ht="12.75">
      <c r="B141" s="150"/>
    </row>
    <row r="142" ht="12.75">
      <c r="B142" s="150"/>
    </row>
    <row r="143" ht="12.75">
      <c r="B143" s="150"/>
    </row>
    <row r="144" ht="12.75">
      <c r="B144" s="150"/>
    </row>
    <row r="145" ht="12.75">
      <c r="B145" s="150"/>
    </row>
    <row r="146" ht="12.75">
      <c r="B146" s="150"/>
    </row>
    <row r="147" ht="12.75">
      <c r="B147" s="150"/>
    </row>
    <row r="148" ht="12.75">
      <c r="B148" s="150"/>
    </row>
    <row r="149" ht="12.75">
      <c r="B149" s="150"/>
    </row>
    <row r="150" ht="12.75">
      <c r="B150" s="150"/>
    </row>
    <row r="151" ht="12.75">
      <c r="B151" s="150"/>
    </row>
    <row r="152" ht="12.75">
      <c r="B152" s="150"/>
    </row>
    <row r="153" ht="12.75">
      <c r="B153" s="150"/>
    </row>
    <row r="154" ht="12.75">
      <c r="B154" s="150"/>
    </row>
    <row r="155" ht="12.75">
      <c r="B155" s="150"/>
    </row>
    <row r="156" ht="12.75">
      <c r="B156" s="150"/>
    </row>
    <row r="157" ht="12.75">
      <c r="B157" s="150"/>
    </row>
    <row r="158" ht="12.75">
      <c r="B158" s="150"/>
    </row>
    <row r="159" ht="12.75">
      <c r="B159" s="150"/>
    </row>
    <row r="160" ht="12.75">
      <c r="B160" s="150"/>
    </row>
    <row r="161" ht="12.75">
      <c r="B161" s="150"/>
    </row>
    <row r="162" ht="12.75">
      <c r="B162" s="150"/>
    </row>
    <row r="163" ht="12.75">
      <c r="B163" s="150"/>
    </row>
    <row r="164" ht="12.75">
      <c r="B164" s="150"/>
    </row>
    <row r="165" ht="12.75">
      <c r="B165" s="150"/>
    </row>
    <row r="166" ht="12.75">
      <c r="B166" s="150"/>
    </row>
    <row r="167" ht="12.75">
      <c r="B167" s="150"/>
    </row>
  </sheetData>
  <sheetProtection password="CEC1" sheet="1" objects="1" scenarios="1"/>
  <mergeCells count="7">
    <mergeCell ref="J12:M14"/>
    <mergeCell ref="G4:I4"/>
    <mergeCell ref="A1:F1"/>
    <mergeCell ref="E2:F2"/>
    <mergeCell ref="A3:A4"/>
    <mergeCell ref="B3:B4"/>
    <mergeCell ref="D3:F3"/>
  </mergeCells>
  <printOptions/>
  <pageMargins left="0.7874015748031497" right="0.3937007874015748" top="0.5905511811023623" bottom="0.3937007874015748" header="0.5118110236220472" footer="0.5118110236220472"/>
  <pageSetup firstPageNumber="8" useFirstPageNumber="1"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N42"/>
  <sheetViews>
    <sheetView view="pageBreakPreview" zoomScaleNormal="75" zoomScaleSheetLayoutView="100" workbookViewId="0" topLeftCell="C1">
      <selection activeCell="C34" sqref="C34"/>
    </sheetView>
  </sheetViews>
  <sheetFormatPr defaultColWidth="9.00390625" defaultRowHeight="12.75"/>
  <cols>
    <col min="1" max="1" width="30.75390625" style="167" customWidth="1"/>
    <col min="2" max="2" width="29.25390625" style="159" customWidth="1"/>
    <col min="3" max="3" width="7.25390625" style="159" customWidth="1"/>
    <col min="4" max="4" width="17.375" style="168" customWidth="1"/>
    <col min="5" max="7" width="12.75390625" style="168" customWidth="1"/>
    <col min="8" max="8" width="7.625" style="159" customWidth="1"/>
    <col min="9" max="9" width="7.375" style="159" customWidth="1"/>
    <col min="10" max="10" width="6.875" style="159" customWidth="1"/>
    <col min="11" max="11" width="8.00390625" style="159" customWidth="1"/>
    <col min="12" max="12" width="7.625" style="159" customWidth="1"/>
    <col min="13" max="13" width="6.875" style="159" customWidth="1"/>
    <col min="14" max="16384" width="9.125" style="159" customWidth="1"/>
  </cols>
  <sheetData>
    <row r="1" spans="1:7" s="151" customFormat="1" ht="14.25">
      <c r="A1" s="329" t="s">
        <v>263</v>
      </c>
      <c r="B1" s="329"/>
      <c r="C1" s="329"/>
      <c r="D1" s="329"/>
      <c r="E1" s="329"/>
      <c r="F1" s="329"/>
      <c r="G1" s="329"/>
    </row>
    <row r="2" spans="1:7" s="153" customFormat="1" ht="12.75">
      <c r="A2" s="152"/>
      <c r="B2" s="152"/>
      <c r="C2" s="152"/>
      <c r="D2" s="152"/>
      <c r="E2" s="332" t="s">
        <v>95</v>
      </c>
      <c r="F2" s="333"/>
      <c r="G2" s="333"/>
    </row>
    <row r="3" spans="1:13" s="153" customFormat="1" ht="42" customHeight="1">
      <c r="A3" s="331"/>
      <c r="B3" s="331"/>
      <c r="C3" s="330" t="s">
        <v>92</v>
      </c>
      <c r="D3" s="330" t="s">
        <v>264</v>
      </c>
      <c r="E3" s="330" t="s">
        <v>265</v>
      </c>
      <c r="F3" s="334"/>
      <c r="G3" s="334"/>
      <c r="L3" s="323" t="s">
        <v>144</v>
      </c>
      <c r="M3" s="323"/>
    </row>
    <row r="4" spans="1:14" s="153" customFormat="1" ht="111" customHeight="1">
      <c r="A4" s="331"/>
      <c r="B4" s="331"/>
      <c r="C4" s="330"/>
      <c r="D4" s="330"/>
      <c r="E4" s="154" t="s">
        <v>51</v>
      </c>
      <c r="F4" s="154" t="s">
        <v>266</v>
      </c>
      <c r="G4" s="154" t="s">
        <v>267</v>
      </c>
      <c r="L4" s="323"/>
      <c r="M4" s="323"/>
      <c r="N4" s="155"/>
    </row>
    <row r="5" spans="1:11" s="153" customFormat="1" ht="14.25" customHeight="1">
      <c r="A5" s="330" t="s">
        <v>50</v>
      </c>
      <c r="B5" s="331"/>
      <c r="C5" s="154" t="s">
        <v>49</v>
      </c>
      <c r="D5" s="154">
        <v>1</v>
      </c>
      <c r="E5" s="154">
        <v>2</v>
      </c>
      <c r="F5" s="154">
        <v>3</v>
      </c>
      <c r="G5" s="154">
        <v>4</v>
      </c>
      <c r="H5" s="318" t="s">
        <v>159</v>
      </c>
      <c r="I5" s="318"/>
      <c r="J5" s="318"/>
      <c r="K5" s="318"/>
    </row>
    <row r="6" spans="1:13" ht="15" customHeight="1">
      <c r="A6" s="326" t="s">
        <v>268</v>
      </c>
      <c r="B6" s="326"/>
      <c r="C6" s="156" t="s">
        <v>52</v>
      </c>
      <c r="D6" s="183">
        <f>SUM([1]!CR5_01_01)</f>
        <v>15</v>
      </c>
      <c r="E6" s="183">
        <f>SUM([1]!CR5_01_02)</f>
        <v>69</v>
      </c>
      <c r="F6" s="183">
        <f>SUM([1]!CR5_01_03)</f>
        <v>34</v>
      </c>
      <c r="G6" s="183">
        <f>SUM([1]!CR5_01_04)</f>
        <v>32</v>
      </c>
      <c r="H6" s="318"/>
      <c r="I6" s="318"/>
      <c r="J6" s="318"/>
      <c r="K6" s="318"/>
      <c r="L6" s="158">
        <f>SUM($E6-F6)</f>
        <v>35</v>
      </c>
      <c r="M6" s="158">
        <f>SUM($E6-G6)</f>
        <v>37</v>
      </c>
    </row>
    <row r="7" spans="1:13" ht="15" customHeight="1">
      <c r="A7" s="326" t="s">
        <v>96</v>
      </c>
      <c r="B7" s="326"/>
      <c r="C7" s="156" t="s">
        <v>53</v>
      </c>
      <c r="D7" s="157" t="s">
        <v>269</v>
      </c>
      <c r="E7" s="157">
        <f>SUM([1]!CR5_02_02)</f>
        <v>429</v>
      </c>
      <c r="F7" s="157">
        <f>SUM([1]!CR5_02_03)</f>
        <v>266</v>
      </c>
      <c r="G7" s="157" t="s">
        <v>269</v>
      </c>
      <c r="H7" s="181">
        <f>SUM('[2]опер'!$D$126)-CR5_02_02</f>
        <v>0</v>
      </c>
      <c r="I7" s="319" t="s">
        <v>16</v>
      </c>
      <c r="J7" s="319"/>
      <c r="K7" s="320"/>
      <c r="L7" s="158">
        <f aca="true" t="shared" si="0" ref="L7:L30">SUM($E7-F7)</f>
        <v>163</v>
      </c>
      <c r="M7" s="158"/>
    </row>
    <row r="8" spans="1:13" ht="15" customHeight="1">
      <c r="A8" s="326" t="s">
        <v>97</v>
      </c>
      <c r="B8" s="326"/>
      <c r="C8" s="156" t="s">
        <v>54</v>
      </c>
      <c r="D8" s="157" t="s">
        <v>269</v>
      </c>
      <c r="E8" s="157">
        <f>SUM([1]!CR5_03_02)</f>
        <v>456</v>
      </c>
      <c r="F8" s="157">
        <f>SUM([1]!CR5_03_03)</f>
        <v>284</v>
      </c>
      <c r="G8" s="157" t="s">
        <v>269</v>
      </c>
      <c r="H8" s="182"/>
      <c r="I8" s="321"/>
      <c r="J8" s="321"/>
      <c r="K8" s="322"/>
      <c r="L8" s="158">
        <f t="shared" si="0"/>
        <v>172</v>
      </c>
      <c r="M8" s="158"/>
    </row>
    <row r="9" spans="1:13" ht="24" customHeight="1">
      <c r="A9" s="327" t="s">
        <v>270</v>
      </c>
      <c r="B9" s="317"/>
      <c r="C9" s="156" t="s">
        <v>55</v>
      </c>
      <c r="D9" s="157" t="s">
        <v>269</v>
      </c>
      <c r="E9" s="157">
        <f>SUM([1]!CR5_04_02)</f>
        <v>302</v>
      </c>
      <c r="F9" s="157">
        <f>SUM([1]!CR5_04_03)</f>
        <v>197</v>
      </c>
      <c r="G9" s="157" t="s">
        <v>269</v>
      </c>
      <c r="H9" s="324" t="s">
        <v>145</v>
      </c>
      <c r="I9" s="324"/>
      <c r="J9" s="324"/>
      <c r="K9" s="161"/>
      <c r="L9" s="158">
        <f t="shared" si="0"/>
        <v>105</v>
      </c>
      <c r="M9" s="158"/>
    </row>
    <row r="10" spans="1:13" ht="15" customHeight="1">
      <c r="A10" s="328" t="s">
        <v>271</v>
      </c>
      <c r="B10" s="328"/>
      <c r="C10" s="156" t="s">
        <v>56</v>
      </c>
      <c r="D10" s="157">
        <f>SUM([1]!CR5_05_01)</f>
        <v>8</v>
      </c>
      <c r="E10" s="160">
        <f>SUM('[2]опер'!$C$127)</f>
        <v>42</v>
      </c>
      <c r="F10" s="160">
        <f>SUM(F6+F7-F8)</f>
        <v>16</v>
      </c>
      <c r="G10" s="157">
        <f>SUM([1]!CR5_05_04)</f>
        <v>20</v>
      </c>
      <c r="H10" s="163">
        <f>SUM(E6+E7-E8-E10)</f>
        <v>0</v>
      </c>
      <c r="I10" s="163">
        <f>SUM(F6+F7-F8-F10)</f>
        <v>0</v>
      </c>
      <c r="J10" s="163">
        <f>SUM([1]!CR5_05_02-CR5_05_02)</f>
        <v>0</v>
      </c>
      <c r="K10" s="163">
        <f>SUM([1]!CR5_05_03-CR5_05_03)</f>
        <v>0</v>
      </c>
      <c r="L10" s="158">
        <f t="shared" si="0"/>
        <v>26</v>
      </c>
      <c r="M10" s="158">
        <f aca="true" t="shared" si="1" ref="M10:M30">SUM($E10-G10)</f>
        <v>22</v>
      </c>
    </row>
    <row r="11" spans="1:13" ht="24" customHeight="1">
      <c r="A11" s="325" t="s">
        <v>274</v>
      </c>
      <c r="B11" s="326"/>
      <c r="C11" s="156" t="s">
        <v>57</v>
      </c>
      <c r="D11" s="157">
        <f>SUM([1]!CR5_06_01)</f>
        <v>3</v>
      </c>
      <c r="E11" s="157">
        <f>SUM([1]!CR5_06_02)</f>
        <v>20</v>
      </c>
      <c r="F11" s="157">
        <f>SUM([1]!CR5_06_03)</f>
        <v>3</v>
      </c>
      <c r="G11" s="157">
        <f>SUM([1]!CR5_06_04)</f>
        <v>1</v>
      </c>
      <c r="L11" s="158">
        <f t="shared" si="0"/>
        <v>17</v>
      </c>
      <c r="M11" s="158">
        <f t="shared" si="1"/>
        <v>19</v>
      </c>
    </row>
    <row r="12" spans="1:13" ht="15" customHeight="1">
      <c r="A12" s="317" t="s">
        <v>272</v>
      </c>
      <c r="B12" s="317"/>
      <c r="C12" s="156" t="s">
        <v>58</v>
      </c>
      <c r="D12" s="157">
        <f>SUM([1]!CR5_07_01)</f>
        <v>2</v>
      </c>
      <c r="E12" s="157">
        <f>SUM([1]!CR5_07_02)</f>
        <v>3</v>
      </c>
      <c r="F12" s="157">
        <f>SUM([1]!CR5_07_03)</f>
        <v>0</v>
      </c>
      <c r="G12" s="157">
        <f>SUM([1]!CR5_07_04)</f>
        <v>0</v>
      </c>
      <c r="L12" s="158">
        <f t="shared" si="0"/>
        <v>3</v>
      </c>
      <c r="M12" s="158">
        <f t="shared" si="1"/>
        <v>3</v>
      </c>
    </row>
    <row r="13" spans="1:13" ht="15" customHeight="1">
      <c r="A13" s="317" t="s">
        <v>273</v>
      </c>
      <c r="B13" s="317"/>
      <c r="C13" s="156" t="s">
        <v>59</v>
      </c>
      <c r="D13" s="160">
        <f>SUM(D10-D11-D12)</f>
        <v>3</v>
      </c>
      <c r="E13" s="160">
        <f>SUM(E10-E11-E12)</f>
        <v>19</v>
      </c>
      <c r="F13" s="160">
        <f>SUM(F10-F11-F12)</f>
        <v>13</v>
      </c>
      <c r="G13" s="160">
        <f>SUM(G10-G11-G12)</f>
        <v>19</v>
      </c>
      <c r="H13" s="164">
        <f>SUM([1]!CR5_08_01-CR5_08_01)</f>
        <v>0</v>
      </c>
      <c r="I13" s="164">
        <f>SUM([1]!CR5_08_02-CR5_08_02)</f>
        <v>0</v>
      </c>
      <c r="J13" s="164">
        <f>SUM([1]!CR5_08_03-CR5_08_03)</f>
        <v>0</v>
      </c>
      <c r="K13" s="164">
        <f>SUM([1]!CR5_08_04-CR5_08_04)</f>
        <v>0</v>
      </c>
      <c r="L13" s="158">
        <f t="shared" si="0"/>
        <v>6</v>
      </c>
      <c r="M13" s="158">
        <f t="shared" si="1"/>
        <v>0</v>
      </c>
    </row>
    <row r="14" spans="1:13" ht="37.5" customHeight="1">
      <c r="A14" s="325" t="s">
        <v>275</v>
      </c>
      <c r="B14" s="326"/>
      <c r="C14" s="156" t="s">
        <v>60</v>
      </c>
      <c r="D14" s="157">
        <f>SUM([1]!CR5_09_01)</f>
        <v>0</v>
      </c>
      <c r="E14" s="157">
        <f>SUM([1]!CR5_09_02)</f>
        <v>0</v>
      </c>
      <c r="F14" s="157">
        <f>SUM([1]!CR5_09_03)</f>
        <v>0</v>
      </c>
      <c r="G14" s="157">
        <f>SUM([1]!CR5_09_04)</f>
        <v>0</v>
      </c>
      <c r="H14" s="159">
        <f>D10-SUM(D14:D30)</f>
        <v>0</v>
      </c>
      <c r="I14" s="159">
        <f>E10-SUM(E14:E30)</f>
        <v>0</v>
      </c>
      <c r="J14" s="159">
        <f>F10-SUM(F14:F30)</f>
        <v>0</v>
      </c>
      <c r="K14" s="159">
        <f>G10-SUM(G14:G30)</f>
        <v>0</v>
      </c>
      <c r="L14" s="158">
        <f t="shared" si="0"/>
        <v>0</v>
      </c>
      <c r="M14" s="158">
        <f t="shared" si="1"/>
        <v>0</v>
      </c>
    </row>
    <row r="15" spans="1:13" ht="15" customHeight="1">
      <c r="A15" s="317" t="s">
        <v>276</v>
      </c>
      <c r="B15" s="317"/>
      <c r="C15" s="156" t="s">
        <v>61</v>
      </c>
      <c r="D15" s="157">
        <f>SUM([1]!CR5_10_01)</f>
        <v>0</v>
      </c>
      <c r="E15" s="157">
        <f>SUM([1]!CR5_10_02)</f>
        <v>0</v>
      </c>
      <c r="F15" s="157">
        <f>SUM([1]!CR5_10_03)</f>
        <v>0</v>
      </c>
      <c r="G15" s="157">
        <f>SUM([1]!CR5_10_04)</f>
        <v>0</v>
      </c>
      <c r="L15" s="158">
        <f t="shared" si="0"/>
        <v>0</v>
      </c>
      <c r="M15" s="158">
        <f t="shared" si="1"/>
        <v>0</v>
      </c>
    </row>
    <row r="16" spans="1:13" ht="15" customHeight="1">
      <c r="A16" s="317" t="s">
        <v>117</v>
      </c>
      <c r="B16" s="317"/>
      <c r="C16" s="156" t="s">
        <v>62</v>
      </c>
      <c r="D16" s="157">
        <f>SUM([1]!CR5_11_01)</f>
        <v>0</v>
      </c>
      <c r="E16" s="157">
        <f>SUM([1]!CR5_11_02)</f>
        <v>0</v>
      </c>
      <c r="F16" s="157">
        <f>SUM([1]!CR5_11_03)</f>
        <v>0</v>
      </c>
      <c r="G16" s="157">
        <f>SUM([1]!CR5_11_04)</f>
        <v>0</v>
      </c>
      <c r="L16" s="158">
        <f t="shared" si="0"/>
        <v>0</v>
      </c>
      <c r="M16" s="158">
        <f t="shared" si="1"/>
        <v>0</v>
      </c>
    </row>
    <row r="17" spans="1:13" ht="15" customHeight="1">
      <c r="A17" s="317" t="s">
        <v>118</v>
      </c>
      <c r="B17" s="317"/>
      <c r="C17" s="156" t="s">
        <v>63</v>
      </c>
      <c r="D17" s="157">
        <f>SUM([1]!CR5_12_01)</f>
        <v>1</v>
      </c>
      <c r="E17" s="157">
        <f>SUM([1]!CR5_12_02)</f>
        <v>10</v>
      </c>
      <c r="F17" s="157">
        <f>SUM([1]!CR5_12_03)</f>
        <v>5</v>
      </c>
      <c r="G17" s="157">
        <f>SUM([1]!CR5_12_04)</f>
        <v>10</v>
      </c>
      <c r="L17" s="158">
        <f t="shared" si="0"/>
        <v>5</v>
      </c>
      <c r="M17" s="158">
        <f t="shared" si="1"/>
        <v>0</v>
      </c>
    </row>
    <row r="18" spans="1:13" ht="15" customHeight="1">
      <c r="A18" s="317" t="s">
        <v>119</v>
      </c>
      <c r="B18" s="317"/>
      <c r="C18" s="156" t="s">
        <v>64</v>
      </c>
      <c r="D18" s="157">
        <f>SUM([1]!CR5_13_01)</f>
        <v>1</v>
      </c>
      <c r="E18" s="157">
        <f>SUM([1]!CR5_13_02)</f>
        <v>8</v>
      </c>
      <c r="F18" s="157">
        <f>SUM([1]!CR5_13_03)</f>
        <v>7</v>
      </c>
      <c r="G18" s="157">
        <f>SUM([1]!CR5_13_04)</f>
        <v>8</v>
      </c>
      <c r="L18" s="158">
        <f t="shared" si="0"/>
        <v>1</v>
      </c>
      <c r="M18" s="158">
        <f t="shared" si="1"/>
        <v>0</v>
      </c>
    </row>
    <row r="19" spans="1:13" ht="15" customHeight="1">
      <c r="A19" s="317" t="s">
        <v>99</v>
      </c>
      <c r="B19" s="317"/>
      <c r="C19" s="156" t="s">
        <v>65</v>
      </c>
      <c r="D19" s="157">
        <f>SUM([1]!CR5_14_01)</f>
        <v>1</v>
      </c>
      <c r="E19" s="157">
        <f>SUM([1]!CR5_14_02)</f>
        <v>1</v>
      </c>
      <c r="F19" s="157">
        <f>SUM([1]!CR5_14_03)</f>
        <v>1</v>
      </c>
      <c r="G19" s="157">
        <f>SUM([1]!CR5_14_04)</f>
        <v>1</v>
      </c>
      <c r="L19" s="158">
        <f t="shared" si="0"/>
        <v>0</v>
      </c>
      <c r="M19" s="158">
        <f t="shared" si="1"/>
        <v>0</v>
      </c>
    </row>
    <row r="20" spans="1:13" ht="24" customHeight="1">
      <c r="A20" s="327" t="s">
        <v>28</v>
      </c>
      <c r="B20" s="317"/>
      <c r="C20" s="156" t="s">
        <v>66</v>
      </c>
      <c r="D20" s="157">
        <f>SUM([1]!CR5_15_01)</f>
        <v>0</v>
      </c>
      <c r="E20" s="157">
        <f>SUM([1]!CR5_15_02)</f>
        <v>0</v>
      </c>
      <c r="F20" s="157">
        <f>SUM([1]!CR5_15_03)</f>
        <v>0</v>
      </c>
      <c r="G20" s="157">
        <f>SUM([1]!CR5_15_04)</f>
        <v>0</v>
      </c>
      <c r="L20" s="158">
        <f t="shared" si="0"/>
        <v>0</v>
      </c>
      <c r="M20" s="158">
        <f t="shared" si="1"/>
        <v>0</v>
      </c>
    </row>
    <row r="21" spans="1:13" ht="15" customHeight="1">
      <c r="A21" s="317" t="s">
        <v>120</v>
      </c>
      <c r="B21" s="317"/>
      <c r="C21" s="156" t="s">
        <v>67</v>
      </c>
      <c r="D21" s="157">
        <f>SUM([1]!CR5_16_01)</f>
        <v>0</v>
      </c>
      <c r="E21" s="157">
        <f>SUM([1]!CR5_16_02)</f>
        <v>0</v>
      </c>
      <c r="F21" s="157">
        <f>SUM([1]!CR5_16_03)</f>
        <v>0</v>
      </c>
      <c r="G21" s="157">
        <f>SUM([1]!CR5_16_04)</f>
        <v>0</v>
      </c>
      <c r="L21" s="158">
        <f t="shared" si="0"/>
        <v>0</v>
      </c>
      <c r="M21" s="158">
        <f t="shared" si="1"/>
        <v>0</v>
      </c>
    </row>
    <row r="22" spans="1:13" ht="15" customHeight="1">
      <c r="A22" s="317" t="s">
        <v>98</v>
      </c>
      <c r="B22" s="317"/>
      <c r="C22" s="156" t="s">
        <v>68</v>
      </c>
      <c r="D22" s="157">
        <f>SUM([1]!CR5_17_01)</f>
        <v>0</v>
      </c>
      <c r="E22" s="157">
        <f>SUM([1]!CR5_17_02)</f>
        <v>0</v>
      </c>
      <c r="F22" s="157">
        <f>SUM([1]!CR5_17_03)</f>
        <v>0</v>
      </c>
      <c r="G22" s="157">
        <f>SUM([1]!CR5_17_04)</f>
        <v>0</v>
      </c>
      <c r="L22" s="158">
        <f t="shared" si="0"/>
        <v>0</v>
      </c>
      <c r="M22" s="158">
        <f t="shared" si="1"/>
        <v>0</v>
      </c>
    </row>
    <row r="23" spans="1:13" ht="15" customHeight="1">
      <c r="A23" s="327" t="s">
        <v>121</v>
      </c>
      <c r="B23" s="327"/>
      <c r="C23" s="156" t="s">
        <v>69</v>
      </c>
      <c r="D23" s="157">
        <f>SUM([1]!CR5_18_01)</f>
        <v>0</v>
      </c>
      <c r="E23" s="157">
        <f>SUM([1]!CR5_18_02)</f>
        <v>0</v>
      </c>
      <c r="F23" s="157">
        <f>SUM([1]!CR5_18_03)</f>
        <v>0</v>
      </c>
      <c r="G23" s="157">
        <f>SUM([1]!CR5_18_04)</f>
        <v>0</v>
      </c>
      <c r="L23" s="158">
        <f t="shared" si="0"/>
        <v>0</v>
      </c>
      <c r="M23" s="158">
        <f t="shared" si="1"/>
        <v>0</v>
      </c>
    </row>
    <row r="24" spans="1:13" ht="15" customHeight="1">
      <c r="A24" s="327" t="s">
        <v>122</v>
      </c>
      <c r="B24" s="327"/>
      <c r="C24" s="156" t="s">
        <v>70</v>
      </c>
      <c r="D24" s="157">
        <f>SUM([1]!CR5_19_01)</f>
        <v>0</v>
      </c>
      <c r="E24" s="157">
        <f>SUM([1]!CR5_19_02)</f>
        <v>0</v>
      </c>
      <c r="F24" s="157">
        <f>SUM([1]!CR5_19_03)</f>
        <v>0</v>
      </c>
      <c r="G24" s="157">
        <f>SUM([1]!CR5_19_04)</f>
        <v>0</v>
      </c>
      <c r="L24" s="158">
        <f t="shared" si="0"/>
        <v>0</v>
      </c>
      <c r="M24" s="158">
        <f t="shared" si="1"/>
        <v>0</v>
      </c>
    </row>
    <row r="25" spans="1:13" ht="24" customHeight="1">
      <c r="A25" s="327" t="s">
        <v>160</v>
      </c>
      <c r="B25" s="327"/>
      <c r="C25" s="156" t="s">
        <v>71</v>
      </c>
      <c r="D25" s="157">
        <f>SUM([1]!CR5_20_01)</f>
        <v>1</v>
      </c>
      <c r="E25" s="157">
        <f>SUM([1]!CR5_20_02)</f>
        <v>2</v>
      </c>
      <c r="F25" s="157">
        <f>SUM([1]!CR5_20_03)</f>
        <v>0</v>
      </c>
      <c r="G25" s="157">
        <f>SUM([1]!CR5_20_04)</f>
        <v>0</v>
      </c>
      <c r="L25" s="158">
        <f t="shared" si="0"/>
        <v>2</v>
      </c>
      <c r="M25" s="158">
        <f t="shared" si="1"/>
        <v>2</v>
      </c>
    </row>
    <row r="26" spans="1:13" ht="15" customHeight="1">
      <c r="A26" s="327" t="s">
        <v>123</v>
      </c>
      <c r="B26" s="327"/>
      <c r="C26" s="156" t="s">
        <v>72</v>
      </c>
      <c r="D26" s="157">
        <f>SUM([1]!CR5_21_01)</f>
        <v>2</v>
      </c>
      <c r="E26" s="157">
        <f>SUM([1]!CR5_21_02)</f>
        <v>4</v>
      </c>
      <c r="F26" s="157">
        <f>SUM([1]!CR5_21_03)</f>
        <v>3</v>
      </c>
      <c r="G26" s="157">
        <f>SUM([1]!CR5_21_04)</f>
        <v>0</v>
      </c>
      <c r="L26" s="158">
        <f t="shared" si="0"/>
        <v>1</v>
      </c>
      <c r="M26" s="158">
        <f t="shared" si="1"/>
        <v>4</v>
      </c>
    </row>
    <row r="27" spans="1:13" ht="15" customHeight="1">
      <c r="A27" s="327" t="s">
        <v>124</v>
      </c>
      <c r="B27" s="327"/>
      <c r="C27" s="156" t="s">
        <v>73</v>
      </c>
      <c r="D27" s="157">
        <f>SUM([1]!CR5_22_01)</f>
        <v>2</v>
      </c>
      <c r="E27" s="157">
        <f>SUM([1]!CR5_22_02)</f>
        <v>17</v>
      </c>
      <c r="F27" s="157">
        <f>SUM([1]!CR5_22_03)</f>
        <v>0</v>
      </c>
      <c r="G27" s="157">
        <f>SUM([1]!CR5_22_04)</f>
        <v>1</v>
      </c>
      <c r="L27" s="158">
        <f t="shared" si="0"/>
        <v>17</v>
      </c>
      <c r="M27" s="158">
        <f t="shared" si="1"/>
        <v>16</v>
      </c>
    </row>
    <row r="28" spans="1:13" ht="24" customHeight="1">
      <c r="A28" s="327" t="s">
        <v>277</v>
      </c>
      <c r="B28" s="327"/>
      <c r="C28" s="156" t="s">
        <v>74</v>
      </c>
      <c r="D28" s="157">
        <f>SUM([1]!CR5_23_01)</f>
        <v>0</v>
      </c>
      <c r="E28" s="157">
        <f>SUM([1]!CR5_23_02)</f>
        <v>0</v>
      </c>
      <c r="F28" s="157">
        <f>SUM([1]!CR5_23_03)</f>
        <v>0</v>
      </c>
      <c r="G28" s="157">
        <f>SUM([1]!CR5_23_04)</f>
        <v>0</v>
      </c>
      <c r="L28" s="158">
        <f t="shared" si="0"/>
        <v>0</v>
      </c>
      <c r="M28" s="158">
        <f t="shared" si="1"/>
        <v>0</v>
      </c>
    </row>
    <row r="29" spans="1:13" ht="15" customHeight="1">
      <c r="A29" s="317" t="s">
        <v>278</v>
      </c>
      <c r="B29" s="317"/>
      <c r="C29" s="156" t="s">
        <v>75</v>
      </c>
      <c r="D29" s="157">
        <f>SUM([1]!CR5_24_01)</f>
        <v>0</v>
      </c>
      <c r="E29" s="157">
        <f>SUM([1]!CR5_24_02)</f>
        <v>0</v>
      </c>
      <c r="F29" s="157">
        <f>SUM([1]!CR5_24_03)</f>
        <v>0</v>
      </c>
      <c r="G29" s="157">
        <f>SUM([1]!CR5_24_04)</f>
        <v>0</v>
      </c>
      <c r="L29" s="158">
        <f t="shared" si="0"/>
        <v>0</v>
      </c>
      <c r="M29" s="158">
        <f t="shared" si="1"/>
        <v>0</v>
      </c>
    </row>
    <row r="30" spans="1:13" ht="15" customHeight="1">
      <c r="A30" s="317" t="s">
        <v>126</v>
      </c>
      <c r="B30" s="317"/>
      <c r="C30" s="156" t="s">
        <v>77</v>
      </c>
      <c r="D30" s="165">
        <f>D10-SUM(D14:D29)</f>
        <v>0</v>
      </c>
      <c r="E30" s="165">
        <f>E10-SUM(E14:E29)</f>
        <v>0</v>
      </c>
      <c r="F30" s="165">
        <f>F10-SUM(F14:F29)</f>
        <v>0</v>
      </c>
      <c r="G30" s="165">
        <f>G10-SUM(G14:G29)</f>
        <v>0</v>
      </c>
      <c r="H30" s="166" t="s">
        <v>146</v>
      </c>
      <c r="L30" s="158">
        <f t="shared" si="0"/>
        <v>0</v>
      </c>
      <c r="M30" s="158">
        <f t="shared" si="1"/>
        <v>0</v>
      </c>
    </row>
    <row r="31" spans="8:13" ht="12.75">
      <c r="H31" s="164">
        <f>SUM([1]!CR5_25_01-CR5_25_01)</f>
        <v>0</v>
      </c>
      <c r="I31" s="164">
        <f>SUM([1]!CR5_25_02-CR5_25_02)</f>
        <v>0</v>
      </c>
      <c r="J31" s="164">
        <f>SUM([1]!CR5_25_03-CR5_25_03)</f>
        <v>0</v>
      </c>
      <c r="K31" s="164">
        <f>SUM([1]!CR5_25_04-[1]!CR5_25_04)</f>
        <v>0</v>
      </c>
      <c r="L31" s="158"/>
      <c r="M31" s="158"/>
    </row>
    <row r="32" spans="1:11" ht="15" customHeight="1">
      <c r="A32" s="339" t="s">
        <v>279</v>
      </c>
      <c r="B32" s="339"/>
      <c r="C32" s="339"/>
      <c r="D32" s="339"/>
      <c r="E32" s="339"/>
      <c r="F32" s="339"/>
      <c r="G32" s="339"/>
      <c r="K32" s="164"/>
    </row>
    <row r="33" spans="2:10" ht="15" customHeight="1">
      <c r="B33" s="167"/>
      <c r="C33" s="170"/>
      <c r="D33" s="167"/>
      <c r="E33" s="167"/>
      <c r="F33" s="167"/>
      <c r="G33" s="167"/>
      <c r="J33" s="164" t="s">
        <v>147</v>
      </c>
    </row>
    <row r="34" spans="1:12" ht="15" customHeight="1">
      <c r="A34" s="171"/>
      <c r="B34" s="172" t="s">
        <v>280</v>
      </c>
      <c r="C34" s="173">
        <f>SUM([1]!CR5_26_01)</f>
        <v>11</v>
      </c>
      <c r="D34" s="167" t="s">
        <v>101</v>
      </c>
      <c r="E34" s="167"/>
      <c r="F34" s="167"/>
      <c r="G34" s="167"/>
      <c r="H34" s="164">
        <f>E10-SUM(C34:C38)</f>
        <v>0</v>
      </c>
      <c r="J34" s="174">
        <f>SUM('[3]Вакансии'!$E$52-CR5_28_01)</f>
        <v>-7</v>
      </c>
      <c r="K34" s="340" t="s">
        <v>380</v>
      </c>
      <c r="L34" s="341"/>
    </row>
    <row r="35" spans="1:12" ht="15" customHeight="1">
      <c r="A35" s="171"/>
      <c r="B35" s="175" t="s">
        <v>162</v>
      </c>
      <c r="C35" s="173">
        <f>SUM([1]!CR5_27_01)</f>
        <v>1</v>
      </c>
      <c r="D35" s="167" t="s">
        <v>101</v>
      </c>
      <c r="E35" s="167"/>
      <c r="F35" s="167"/>
      <c r="G35" s="167"/>
      <c r="J35" s="174">
        <f>SUM('[3]Вакансии'!$E$53-CR5_29_01)</f>
        <v>8</v>
      </c>
      <c r="K35" s="340"/>
      <c r="L35" s="341"/>
    </row>
    <row r="36" spans="1:12" ht="15" customHeight="1">
      <c r="A36" s="171"/>
      <c r="B36" s="169" t="s">
        <v>281</v>
      </c>
      <c r="C36" s="173">
        <f>SUM([1]!CR5_28_01)</f>
        <v>7</v>
      </c>
      <c r="D36" s="167" t="s">
        <v>101</v>
      </c>
      <c r="E36" s="167"/>
      <c r="F36" s="167"/>
      <c r="G36" s="167"/>
      <c r="J36" s="174">
        <f>SUM('[3]Вакансии'!$E$54-CR5_30_01)</f>
        <v>31</v>
      </c>
      <c r="K36" s="340"/>
      <c r="L36" s="341"/>
    </row>
    <row r="37" spans="1:12" ht="15" customHeight="1">
      <c r="A37" s="171"/>
      <c r="B37" s="175" t="s">
        <v>163</v>
      </c>
      <c r="C37" s="173">
        <f>SUM([1]!CR5_29_01)</f>
        <v>11</v>
      </c>
      <c r="D37" s="167" t="s">
        <v>101</v>
      </c>
      <c r="E37" s="167"/>
      <c r="F37" s="167"/>
      <c r="G37" s="167"/>
      <c r="J37" s="174">
        <f>SUM('[3]Вакансии'!$E$55-CR5_31_01)</f>
        <v>18</v>
      </c>
      <c r="K37" s="340"/>
      <c r="L37" s="341"/>
    </row>
    <row r="38" spans="1:12" ht="15" customHeight="1">
      <c r="A38" s="171"/>
      <c r="B38" s="175" t="s">
        <v>164</v>
      </c>
      <c r="C38" s="173">
        <f>SUM([1]!CR5_30_01)</f>
        <v>12</v>
      </c>
      <c r="D38" s="167" t="s">
        <v>101</v>
      </c>
      <c r="E38" s="167"/>
      <c r="F38" s="167"/>
      <c r="G38" s="167"/>
      <c r="J38" s="174">
        <f>SUM('[3]Вакансии'!$E$56-CR5_32_01)</f>
        <v>20</v>
      </c>
      <c r="K38" s="340"/>
      <c r="L38" s="341"/>
    </row>
    <row r="39" spans="2:7" ht="15" customHeight="1">
      <c r="B39" s="167"/>
      <c r="C39" s="176"/>
      <c r="D39" s="169"/>
      <c r="E39" s="167"/>
      <c r="F39" s="167"/>
      <c r="G39" s="167"/>
    </row>
    <row r="40" spans="1:11" s="179" customFormat="1" ht="24" customHeight="1">
      <c r="A40" s="335" t="s">
        <v>282</v>
      </c>
      <c r="B40" s="336"/>
      <c r="C40" s="173">
        <f>SUM([1]!CR5_31_01)</f>
        <v>0</v>
      </c>
      <c r="D40" s="169" t="s">
        <v>101</v>
      </c>
      <c r="E40" s="177"/>
      <c r="F40" s="178"/>
      <c r="G40" s="169"/>
      <c r="H40" s="164"/>
      <c r="J40" s="180"/>
      <c r="K40" s="180"/>
    </row>
    <row r="41" spans="1:11" ht="15" customHeight="1">
      <c r="A41" s="337" t="s">
        <v>283</v>
      </c>
      <c r="B41" s="338"/>
      <c r="C41" s="173">
        <f>SUM([1]!CR5_32_01)</f>
        <v>0</v>
      </c>
      <c r="D41" s="169" t="s">
        <v>101</v>
      </c>
      <c r="H41" s="164"/>
      <c r="J41" s="180"/>
      <c r="K41" s="180"/>
    </row>
    <row r="42" ht="12.75">
      <c r="D42" s="169"/>
    </row>
  </sheetData>
  <sheetProtection password="CEC1" sheet="1" objects="1" scenarios="1"/>
  <mergeCells count="40">
    <mergeCell ref="K34:L38"/>
    <mergeCell ref="A26:B26"/>
    <mergeCell ref="A28:B28"/>
    <mergeCell ref="A27:B27"/>
    <mergeCell ref="A40:B40"/>
    <mergeCell ref="A41:B41"/>
    <mergeCell ref="A29:B29"/>
    <mergeCell ref="A30:B30"/>
    <mergeCell ref="A32:G32"/>
    <mergeCell ref="A13:B13"/>
    <mergeCell ref="A23:B23"/>
    <mergeCell ref="A24:B24"/>
    <mergeCell ref="A25:B25"/>
    <mergeCell ref="A14:B14"/>
    <mergeCell ref="A15:B15"/>
    <mergeCell ref="A20:B20"/>
    <mergeCell ref="A21:B21"/>
    <mergeCell ref="A22:B22"/>
    <mergeCell ref="A19:B19"/>
    <mergeCell ref="A1:G1"/>
    <mergeCell ref="A5:B5"/>
    <mergeCell ref="A3:B4"/>
    <mergeCell ref="E2:G2"/>
    <mergeCell ref="C3:C4"/>
    <mergeCell ref="D3:D4"/>
    <mergeCell ref="E3:G3"/>
    <mergeCell ref="A9:B9"/>
    <mergeCell ref="A10:B10"/>
    <mergeCell ref="A8:B8"/>
    <mergeCell ref="A6:B6"/>
    <mergeCell ref="A18:B18"/>
    <mergeCell ref="H5:K6"/>
    <mergeCell ref="I7:K8"/>
    <mergeCell ref="L3:M4"/>
    <mergeCell ref="H9:J9"/>
    <mergeCell ref="A11:B11"/>
    <mergeCell ref="A12:B12"/>
    <mergeCell ref="A16:B16"/>
    <mergeCell ref="A17:B17"/>
    <mergeCell ref="A7:B7"/>
  </mergeCells>
  <printOptions/>
  <pageMargins left="0.7874015748031497" right="0.3937007874015748" top="0.7874015748031497" bottom="0.7874015748031497" header="0.5118110236220472" footer="0.5118110236220472"/>
  <pageSetup firstPageNumber="9" useFirstPageNumber="1" horizontalDpi="600" verticalDpi="600" orientation="portrait" paperSize="9" scale="70" r:id="rId1"/>
  <headerFooter alignWithMargins="0">
    <oddFooter>&amp;C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K36"/>
  <sheetViews>
    <sheetView view="pageBreakPreview" zoomScaleNormal="75" zoomScaleSheetLayoutView="100" workbookViewId="0" topLeftCell="A1">
      <selection activeCell="D6" sqref="D6"/>
    </sheetView>
  </sheetViews>
  <sheetFormatPr defaultColWidth="9.00390625" defaultRowHeight="12.75"/>
  <cols>
    <col min="1" max="1" width="18.25390625" style="132" customWidth="1"/>
    <col min="2" max="2" width="42.75390625" style="100" customWidth="1"/>
    <col min="3" max="3" width="6.75390625" style="100" customWidth="1"/>
    <col min="4" max="4" width="15.75390625" style="100" customWidth="1"/>
    <col min="5" max="5" width="14.75390625" style="100" customWidth="1"/>
    <col min="6" max="7" width="15.75390625" style="100" customWidth="1"/>
    <col min="8" max="16384" width="9.125" style="100" customWidth="1"/>
  </cols>
  <sheetData>
    <row r="1" spans="1:7" s="131" customFormat="1" ht="14.25">
      <c r="A1" s="313" t="s">
        <v>284</v>
      </c>
      <c r="B1" s="350"/>
      <c r="C1" s="350"/>
      <c r="D1" s="350"/>
      <c r="E1" s="350"/>
      <c r="F1" s="350"/>
      <c r="G1" s="350"/>
    </row>
    <row r="2" spans="2:7" ht="18.75" customHeight="1">
      <c r="B2" s="132"/>
      <c r="C2" s="132"/>
      <c r="D2" s="132"/>
      <c r="E2" s="342" t="s">
        <v>95</v>
      </c>
      <c r="F2" s="342"/>
      <c r="G2" s="342"/>
    </row>
    <row r="3" spans="1:7" ht="12.75">
      <c r="A3" s="315"/>
      <c r="B3" s="351"/>
      <c r="C3" s="315" t="s">
        <v>87</v>
      </c>
      <c r="D3" s="356" t="s">
        <v>51</v>
      </c>
      <c r="E3" s="358" t="s">
        <v>244</v>
      </c>
      <c r="F3" s="359"/>
      <c r="G3" s="360"/>
    </row>
    <row r="4" spans="1:7" ht="63.75">
      <c r="A4" s="351"/>
      <c r="B4" s="351"/>
      <c r="C4" s="315"/>
      <c r="D4" s="357"/>
      <c r="E4" s="78" t="s">
        <v>90</v>
      </c>
      <c r="F4" s="78" t="s">
        <v>108</v>
      </c>
      <c r="G4" s="78" t="s">
        <v>106</v>
      </c>
    </row>
    <row r="5" spans="1:11" s="185" customFormat="1" ht="12.75">
      <c r="A5" s="352" t="s">
        <v>50</v>
      </c>
      <c r="B5" s="353"/>
      <c r="C5" s="98" t="s">
        <v>49</v>
      </c>
      <c r="D5" s="98">
        <v>1</v>
      </c>
      <c r="E5" s="98">
        <v>2</v>
      </c>
      <c r="F5" s="98">
        <v>3</v>
      </c>
      <c r="G5" s="98">
        <v>4</v>
      </c>
      <c r="H5" s="343" t="s">
        <v>149</v>
      </c>
      <c r="I5" s="343"/>
      <c r="J5" s="343"/>
      <c r="K5" s="343"/>
    </row>
    <row r="6" spans="1:11" ht="15" customHeight="1">
      <c r="A6" s="354" t="s">
        <v>285</v>
      </c>
      <c r="B6" s="355"/>
      <c r="C6" s="115" t="s">
        <v>52</v>
      </c>
      <c r="D6" s="55">
        <f>SUM([1]!CR6_01_01)</f>
        <v>43</v>
      </c>
      <c r="E6" s="55">
        <f>SUM([1]!CR6_01_02)</f>
        <v>25</v>
      </c>
      <c r="F6" s="55">
        <f>SUM([1]!CR6_01_03)</f>
        <v>23</v>
      </c>
      <c r="G6" s="55">
        <f>SUM([1]!CR6_01_04)</f>
        <v>0</v>
      </c>
      <c r="H6" s="343"/>
      <c r="I6" s="343"/>
      <c r="J6" s="343"/>
      <c r="K6" s="343"/>
    </row>
    <row r="7" spans="1:11" ht="15" customHeight="1">
      <c r="A7" s="361" t="s">
        <v>127</v>
      </c>
      <c r="B7" s="362"/>
      <c r="C7" s="71" t="s">
        <v>53</v>
      </c>
      <c r="D7" s="55">
        <f>SUM([1]!CR6_02_01)</f>
        <v>13</v>
      </c>
      <c r="E7" s="55">
        <f>SUM([1]!CR6_02_02)</f>
        <v>7</v>
      </c>
      <c r="F7" s="55">
        <f>SUM([1]!CR6_02_03)</f>
        <v>7</v>
      </c>
      <c r="G7" s="55">
        <f>SUM([1]!CR6_02_04)</f>
        <v>0</v>
      </c>
      <c r="H7" s="186">
        <f>D8-(D6+D9)</f>
        <v>0</v>
      </c>
      <c r="I7" s="186">
        <f>E8-(E6+E9)</f>
        <v>0</v>
      </c>
      <c r="J7" s="186">
        <f>F8-(F6+F9)</f>
        <v>0</v>
      </c>
      <c r="K7" s="186">
        <f>G8-(G6+G9)</f>
        <v>0</v>
      </c>
    </row>
    <row r="8" spans="1:9" s="89" customFormat="1" ht="15" customHeight="1">
      <c r="A8" s="363" t="s">
        <v>286</v>
      </c>
      <c r="B8" s="364"/>
      <c r="C8" s="115" t="s">
        <v>54</v>
      </c>
      <c r="D8" s="108">
        <f>SUM('[2]опер'!$D$79)</f>
        <v>350</v>
      </c>
      <c r="E8" s="55">
        <f>SUM([1]!CR6_03_02)</f>
        <v>194</v>
      </c>
      <c r="F8" s="55">
        <f>SUM([1]!CR6_03_03)</f>
        <v>165</v>
      </c>
      <c r="G8" s="55">
        <f>SUM([1]!CR6_03_04)</f>
        <v>0</v>
      </c>
      <c r="H8" s="89">
        <f>SUM([1]!CR6_03_01)</f>
        <v>350</v>
      </c>
      <c r="I8" s="187">
        <f>SUM(H8-D8)</f>
        <v>0</v>
      </c>
    </row>
    <row r="9" spans="1:7" ht="15" customHeight="1">
      <c r="A9" s="344" t="s">
        <v>128</v>
      </c>
      <c r="B9" s="345"/>
      <c r="C9" s="115" t="s">
        <v>55</v>
      </c>
      <c r="D9" s="55">
        <f>SUM([1]!CR6_04_01)</f>
        <v>307</v>
      </c>
      <c r="E9" s="55">
        <f>SUM([1]!CR6_04_02)</f>
        <v>169</v>
      </c>
      <c r="F9" s="55">
        <f>SUM([1]!CR6_04_03)</f>
        <v>142</v>
      </c>
      <c r="G9" s="55">
        <f>SUM([1]!CR6_04_04)</f>
        <v>0</v>
      </c>
    </row>
    <row r="10" spans="1:9" ht="24" customHeight="1">
      <c r="A10" s="346" t="s">
        <v>287</v>
      </c>
      <c r="B10" s="347"/>
      <c r="C10" s="115" t="s">
        <v>56</v>
      </c>
      <c r="D10" s="55">
        <f>SUM([1]!CR6_05_01)</f>
        <v>101</v>
      </c>
      <c r="E10" s="55">
        <f>SUM([1]!CR6_05_02)</f>
        <v>46</v>
      </c>
      <c r="F10" s="55">
        <f>SUM([1]!CR6_05_03)</f>
        <v>40</v>
      </c>
      <c r="G10" s="55">
        <f>SUM([1]!CR6_05_04)</f>
        <v>0</v>
      </c>
      <c r="H10" s="188">
        <f>(Раздел2!C6+Раздел2!D6)-D10</f>
        <v>271</v>
      </c>
      <c r="I10" s="100" t="s">
        <v>148</v>
      </c>
    </row>
    <row r="11" spans="1:7" ht="15" customHeight="1">
      <c r="A11" s="344" t="s">
        <v>142</v>
      </c>
      <c r="B11" s="345"/>
      <c r="C11" s="115" t="s">
        <v>57</v>
      </c>
      <c r="D11" s="55">
        <f>SUM([1]!CR6_06_01)</f>
        <v>133</v>
      </c>
      <c r="E11" s="55">
        <f>SUM([1]!CR6_06_02)</f>
        <v>79</v>
      </c>
      <c r="F11" s="55">
        <f>SUM([1]!CR6_06_03)</f>
        <v>65</v>
      </c>
      <c r="G11" s="55">
        <f>SUM([1]!CR6_06_04)</f>
        <v>0</v>
      </c>
    </row>
    <row r="12" spans="1:7" ht="15" customHeight="1">
      <c r="A12" s="348" t="s">
        <v>288</v>
      </c>
      <c r="B12" s="349"/>
      <c r="C12" s="115" t="s">
        <v>58</v>
      </c>
      <c r="D12" s="55">
        <f>SUM([1]!CR6_07_01)</f>
        <v>53</v>
      </c>
      <c r="E12" s="55">
        <f>SUM([1]!CR6_07_02)</f>
        <v>39</v>
      </c>
      <c r="F12" s="55">
        <f>SUM([1]!CR6_07_03)</f>
        <v>24</v>
      </c>
      <c r="G12" s="55">
        <f>SUM([1]!CR6_07_04)</f>
        <v>0</v>
      </c>
    </row>
    <row r="13" spans="1:7" ht="15" customHeight="1">
      <c r="A13" s="344" t="s">
        <v>203</v>
      </c>
      <c r="B13" s="345"/>
      <c r="C13" s="115" t="s">
        <v>59</v>
      </c>
      <c r="D13" s="55">
        <f>SUM([1]!CR6_08_01)</f>
        <v>19</v>
      </c>
      <c r="E13" s="55">
        <f>SUM([1]!CR6_08_02)</f>
        <v>12</v>
      </c>
      <c r="F13" s="55">
        <f>SUM([1]!CR6_08_03)</f>
        <v>7</v>
      </c>
      <c r="G13" s="55">
        <f>SUM([1]!CR6_08_04)</f>
        <v>0</v>
      </c>
    </row>
    <row r="14" spans="1:7" ht="15" customHeight="1">
      <c r="A14" s="368" t="s">
        <v>289</v>
      </c>
      <c r="B14" s="369"/>
      <c r="C14" s="115" t="s">
        <v>60</v>
      </c>
      <c r="D14" s="55">
        <f>SUM([1]!CR6_09_01)</f>
        <v>1</v>
      </c>
      <c r="E14" s="55">
        <f>SUM([1]!CR6_09_02)</f>
        <v>0</v>
      </c>
      <c r="F14" s="55">
        <f>SUM([1]!CR6_09_03)</f>
        <v>0</v>
      </c>
      <c r="G14" s="55">
        <f>SUM([1]!CR6_09_04)</f>
        <v>0</v>
      </c>
    </row>
    <row r="15" spans="1:7" ht="15" customHeight="1">
      <c r="A15" s="363" t="s">
        <v>152</v>
      </c>
      <c r="B15" s="374"/>
      <c r="C15" s="115" t="s">
        <v>61</v>
      </c>
      <c r="D15" s="55">
        <f>SUM([1]!CR6_10_01)</f>
        <v>0</v>
      </c>
      <c r="E15" s="55">
        <f>SUM([1]!CR6_10_02)</f>
        <v>0</v>
      </c>
      <c r="F15" s="55">
        <f>SUM([1]!CR6_10_03)</f>
        <v>0</v>
      </c>
      <c r="G15" s="55">
        <f>SUM([1]!CR6_10_04)</f>
        <v>0</v>
      </c>
    </row>
    <row r="16" spans="1:7" ht="53.25" customHeight="1">
      <c r="A16" s="372" t="s">
        <v>290</v>
      </c>
      <c r="B16" s="373"/>
      <c r="C16" s="115" t="s">
        <v>62</v>
      </c>
      <c r="D16" s="55">
        <f>SUM([1]!CR6_11_01)</f>
        <v>73</v>
      </c>
      <c r="E16" s="55">
        <f>SUM([1]!CR6_11_02)</f>
        <v>26</v>
      </c>
      <c r="F16" s="55">
        <f>SUM([1]!CR6_11_03)</f>
        <v>25</v>
      </c>
      <c r="G16" s="55">
        <f>SUM([1]!CR6_11_04)</f>
        <v>0</v>
      </c>
    </row>
    <row r="17" spans="1:7" ht="24" customHeight="1">
      <c r="A17" s="354" t="s">
        <v>291</v>
      </c>
      <c r="B17" s="355"/>
      <c r="C17" s="115" t="s">
        <v>63</v>
      </c>
      <c r="D17" s="55">
        <f>SUM([1]!CR6_12_01)</f>
        <v>2</v>
      </c>
      <c r="E17" s="55">
        <f>SUM([1]!CR6_12_02)</f>
        <v>0</v>
      </c>
      <c r="F17" s="55">
        <f>SUM([1]!CR6_12_03)</f>
        <v>1</v>
      </c>
      <c r="G17" s="55">
        <f>SUM([1]!CR6_12_04)</f>
        <v>0</v>
      </c>
    </row>
    <row r="18" spans="1:7" ht="24" customHeight="1">
      <c r="A18" s="354" t="s">
        <v>292</v>
      </c>
      <c r="B18" s="355"/>
      <c r="C18" s="115" t="s">
        <v>64</v>
      </c>
      <c r="D18" s="55">
        <f>SUM([1]!CR6_13_01)</f>
        <v>49</v>
      </c>
      <c r="E18" s="55">
        <f>SUM([1]!CR6_13_02)</f>
        <v>26</v>
      </c>
      <c r="F18" s="55">
        <f>SUM([1]!CR6_13_03)</f>
        <v>33</v>
      </c>
      <c r="G18" s="55">
        <f>SUM([1]!CR6_13_04)</f>
        <v>0</v>
      </c>
    </row>
    <row r="19" spans="1:7" ht="15" customHeight="1">
      <c r="A19" s="354" t="s">
        <v>293</v>
      </c>
      <c r="B19" s="354"/>
      <c r="C19" s="115" t="s">
        <v>65</v>
      </c>
      <c r="D19" s="55">
        <f>SUM([1]!CR6_14_01)</f>
        <v>0</v>
      </c>
      <c r="E19" s="55">
        <f>SUM([1]!CR6_14_02)</f>
        <v>0</v>
      </c>
      <c r="F19" s="55">
        <f>SUM([1]!CR6_14_03)</f>
        <v>0</v>
      </c>
      <c r="G19" s="55">
        <f>SUM([1]!CR6_14_04)</f>
        <v>0</v>
      </c>
    </row>
    <row r="20" spans="1:7" ht="15" customHeight="1">
      <c r="A20" s="354" t="s">
        <v>294</v>
      </c>
      <c r="B20" s="354"/>
      <c r="C20" s="115" t="s">
        <v>66</v>
      </c>
      <c r="D20" s="55">
        <f>SUM([1]!CR6_15_01)</f>
        <v>9</v>
      </c>
      <c r="E20" s="55">
        <f>SUM([1]!CR6_15_02)</f>
        <v>6</v>
      </c>
      <c r="F20" s="55">
        <f>SUM([1]!CR6_15_03)</f>
        <v>7</v>
      </c>
      <c r="G20" s="55">
        <f>SUM([1]!CR6_15_04)</f>
        <v>0</v>
      </c>
    </row>
    <row r="21" spans="1:7" ht="15" customHeight="1">
      <c r="A21" s="354" t="s">
        <v>295</v>
      </c>
      <c r="B21" s="354"/>
      <c r="C21" s="115" t="s">
        <v>67</v>
      </c>
      <c r="D21" s="55">
        <f>SUM([1]!CR6_16_01)</f>
        <v>25</v>
      </c>
      <c r="E21" s="55">
        <f>SUM([1]!CR6_16_02)</f>
        <v>18</v>
      </c>
      <c r="F21" s="55">
        <f>SUM([1]!CR6_16_03)</f>
        <v>10</v>
      </c>
      <c r="G21" s="55">
        <f>SUM([1]!CR6_16_04)</f>
        <v>0</v>
      </c>
    </row>
    <row r="22" spans="1:7" ht="15" customHeight="1">
      <c r="A22" s="354" t="s">
        <v>296</v>
      </c>
      <c r="B22" s="354"/>
      <c r="C22" s="115" t="s">
        <v>68</v>
      </c>
      <c r="D22" s="55">
        <f>SUM([1]!CR6_17_01)</f>
        <v>9</v>
      </c>
      <c r="E22" s="55">
        <f>SUM([1]!CR6_17_02)</f>
        <v>7</v>
      </c>
      <c r="F22" s="55">
        <f>SUM([1]!CR6_17_03)</f>
        <v>4</v>
      </c>
      <c r="G22" s="55">
        <f>SUM([1]!CR6_17_04)</f>
        <v>0</v>
      </c>
    </row>
    <row r="23" spans="1:7" ht="24" customHeight="1">
      <c r="A23" s="354" t="s">
        <v>297</v>
      </c>
      <c r="B23" s="354"/>
      <c r="C23" s="115" t="s">
        <v>69</v>
      </c>
      <c r="D23" s="55">
        <f>SUM([1]!CR6_18_01)</f>
        <v>1</v>
      </c>
      <c r="E23" s="55" t="s">
        <v>269</v>
      </c>
      <c r="F23" s="55">
        <f>SUM([1]!CR6_18_03)</f>
        <v>0</v>
      </c>
      <c r="G23" s="55">
        <f>SUM([1]!CR6_18_04)</f>
        <v>0</v>
      </c>
    </row>
    <row r="24" spans="1:7" ht="12.75">
      <c r="A24" s="76"/>
      <c r="B24" s="76"/>
      <c r="C24" s="189"/>
      <c r="D24" s="76"/>
      <c r="E24" s="76"/>
      <c r="F24" s="76"/>
      <c r="G24" s="76"/>
    </row>
    <row r="25" spans="1:7" ht="15" customHeight="1">
      <c r="A25" s="190" t="s">
        <v>100</v>
      </c>
      <c r="B25" s="370" t="s">
        <v>298</v>
      </c>
      <c r="C25" s="371"/>
      <c r="D25" s="371"/>
      <c r="E25" s="191"/>
      <c r="F25" s="132"/>
      <c r="G25" s="132"/>
    </row>
    <row r="26" spans="2:7" ht="15" customHeight="1">
      <c r="B26" s="365" t="s">
        <v>299</v>
      </c>
      <c r="C26" s="366"/>
      <c r="D26" s="366"/>
      <c r="E26" s="194">
        <f>SUM([1]!CR6_19_01)</f>
        <v>52</v>
      </c>
      <c r="F26" s="132" t="s">
        <v>89</v>
      </c>
      <c r="G26" s="132"/>
    </row>
    <row r="27" spans="2:7" ht="24" customHeight="1">
      <c r="B27" s="367" t="s">
        <v>300</v>
      </c>
      <c r="C27" s="366"/>
      <c r="D27" s="366"/>
      <c r="E27" s="195">
        <f>SUM([1]!CR6_20_01)</f>
        <v>23</v>
      </c>
      <c r="F27" s="132" t="s">
        <v>89</v>
      </c>
      <c r="G27" s="132"/>
    </row>
    <row r="28" spans="2:7" ht="12.75">
      <c r="B28" s="76"/>
      <c r="C28" s="189"/>
      <c r="D28" s="76"/>
      <c r="E28" s="196"/>
      <c r="F28" s="132"/>
      <c r="G28" s="132"/>
    </row>
    <row r="29" spans="2:7" ht="12.75">
      <c r="B29" s="132"/>
      <c r="C29" s="197"/>
      <c r="D29" s="132"/>
      <c r="E29" s="132"/>
      <c r="F29" s="132"/>
      <c r="G29" s="132"/>
    </row>
    <row r="30" spans="2:7" ht="12.75">
      <c r="B30" s="132"/>
      <c r="C30" s="197"/>
      <c r="D30" s="132"/>
      <c r="E30" s="132"/>
      <c r="F30" s="132"/>
      <c r="G30" s="132"/>
    </row>
    <row r="31" spans="2:7" ht="12.75">
      <c r="B31" s="132"/>
      <c r="C31" s="197"/>
      <c r="D31" s="132"/>
      <c r="E31" s="132"/>
      <c r="F31" s="132"/>
      <c r="G31" s="132"/>
    </row>
    <row r="32" spans="2:7" ht="12.75">
      <c r="B32" s="132"/>
      <c r="C32" s="197"/>
      <c r="D32" s="132"/>
      <c r="E32" s="132"/>
      <c r="F32" s="132"/>
      <c r="G32" s="132"/>
    </row>
    <row r="33" spans="2:7" ht="12.75">
      <c r="B33" s="132"/>
      <c r="C33" s="197"/>
      <c r="D33" s="132"/>
      <c r="E33" s="132"/>
      <c r="F33" s="132"/>
      <c r="G33" s="132"/>
    </row>
    <row r="34" spans="2:7" ht="12.75">
      <c r="B34" s="132"/>
      <c r="C34" s="197"/>
      <c r="D34" s="132"/>
      <c r="E34" s="132"/>
      <c r="F34" s="132"/>
      <c r="G34" s="132"/>
    </row>
    <row r="35" spans="2:7" ht="12.75">
      <c r="B35" s="132"/>
      <c r="C35" s="197"/>
      <c r="D35" s="132"/>
      <c r="E35" s="132"/>
      <c r="F35" s="132"/>
      <c r="G35" s="132"/>
    </row>
    <row r="36" spans="2:7" ht="12.75">
      <c r="B36" s="132"/>
      <c r="C36" s="197"/>
      <c r="D36" s="132"/>
      <c r="E36" s="132"/>
      <c r="F36" s="132"/>
      <c r="G36" s="132"/>
    </row>
  </sheetData>
  <sheetProtection password="CEC1" sheet="1" objects="1" scenarios="1"/>
  <mergeCells count="29">
    <mergeCell ref="A20:B20"/>
    <mergeCell ref="A21:B21"/>
    <mergeCell ref="A22:B22"/>
    <mergeCell ref="A23:B23"/>
    <mergeCell ref="B26:D26"/>
    <mergeCell ref="B27:D27"/>
    <mergeCell ref="A13:B13"/>
    <mergeCell ref="A14:B14"/>
    <mergeCell ref="B25:D25"/>
    <mergeCell ref="A17:B17"/>
    <mergeCell ref="A16:B16"/>
    <mergeCell ref="A18:B18"/>
    <mergeCell ref="A15:B15"/>
    <mergeCell ref="A19:B19"/>
    <mergeCell ref="A12:B12"/>
    <mergeCell ref="A1:G1"/>
    <mergeCell ref="A3:B4"/>
    <mergeCell ref="A5:B5"/>
    <mergeCell ref="A6:B6"/>
    <mergeCell ref="D3:D4"/>
    <mergeCell ref="E3:G3"/>
    <mergeCell ref="A7:B7"/>
    <mergeCell ref="A8:B8"/>
    <mergeCell ref="A9:B9"/>
    <mergeCell ref="E2:G2"/>
    <mergeCell ref="C3:C4"/>
    <mergeCell ref="H5:K6"/>
    <mergeCell ref="A11:B11"/>
    <mergeCell ref="A10:B10"/>
  </mergeCells>
  <printOptions/>
  <pageMargins left="0.984251968503937" right="0.3937007874015748" top="0.5905511811023623" bottom="0.5905511811023623" header="0.5118110236220472" footer="0"/>
  <pageSetup firstPageNumber="11" useFirstPageNumber="1" fitToHeight="1" fitToWidth="1" horizontalDpi="600" verticalDpi="600" orientation="landscape" paperSize="9" scale="96" r:id="rId1"/>
  <headerFooter alignWithMargins="0">
    <oddFooter>&amp;C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K25"/>
  <sheetViews>
    <sheetView view="pageBreakPreview" zoomScaleNormal="75" zoomScaleSheetLayoutView="100" workbookViewId="0" topLeftCell="A3">
      <selection activeCell="E33" sqref="E33"/>
    </sheetView>
  </sheetViews>
  <sheetFormatPr defaultColWidth="9.00390625" defaultRowHeight="12.75"/>
  <cols>
    <col min="1" max="1" width="18.25390625" style="132" customWidth="1"/>
    <col min="2" max="2" width="42.75390625" style="100" customWidth="1"/>
    <col min="3" max="3" width="6.75390625" style="100" customWidth="1"/>
    <col min="4" max="4" width="15.75390625" style="100" customWidth="1"/>
    <col min="5" max="5" width="14.75390625" style="100" customWidth="1"/>
    <col min="6" max="7" width="15.75390625" style="100" customWidth="1"/>
    <col min="8" max="16384" width="9.125" style="100" customWidth="1"/>
  </cols>
  <sheetData>
    <row r="1" spans="1:7" s="131" customFormat="1" ht="14.25">
      <c r="A1" s="313" t="s">
        <v>301</v>
      </c>
      <c r="B1" s="350"/>
      <c r="C1" s="350"/>
      <c r="D1" s="350"/>
      <c r="E1" s="350"/>
      <c r="F1" s="350"/>
      <c r="G1" s="350"/>
    </row>
    <row r="2" spans="2:7" ht="18.75" customHeight="1">
      <c r="B2" s="132"/>
      <c r="C2" s="132"/>
      <c r="D2" s="132"/>
      <c r="E2" s="342" t="s">
        <v>47</v>
      </c>
      <c r="F2" s="342"/>
      <c r="G2" s="342"/>
    </row>
    <row r="3" spans="1:7" ht="12.75">
      <c r="A3" s="315"/>
      <c r="B3" s="375"/>
      <c r="C3" s="315" t="s">
        <v>87</v>
      </c>
      <c r="D3" s="356" t="s">
        <v>51</v>
      </c>
      <c r="E3" s="358" t="s">
        <v>236</v>
      </c>
      <c r="F3" s="359"/>
      <c r="G3" s="360"/>
    </row>
    <row r="4" spans="1:7" ht="63.75">
      <c r="A4" s="375"/>
      <c r="B4" s="375"/>
      <c r="C4" s="315"/>
      <c r="D4" s="357"/>
      <c r="E4" s="78" t="s">
        <v>90</v>
      </c>
      <c r="F4" s="78" t="s">
        <v>108</v>
      </c>
      <c r="G4" s="78" t="s">
        <v>106</v>
      </c>
    </row>
    <row r="5" spans="1:11" s="185" customFormat="1" ht="12.75">
      <c r="A5" s="352" t="s">
        <v>50</v>
      </c>
      <c r="B5" s="353"/>
      <c r="C5" s="98" t="s">
        <v>49</v>
      </c>
      <c r="D5" s="98">
        <v>1</v>
      </c>
      <c r="E5" s="98">
        <v>2</v>
      </c>
      <c r="F5" s="98">
        <v>3</v>
      </c>
      <c r="G5" s="98">
        <v>4</v>
      </c>
      <c r="H5" s="343" t="s">
        <v>149</v>
      </c>
      <c r="I5" s="343"/>
      <c r="J5" s="343"/>
      <c r="K5" s="343"/>
    </row>
    <row r="6" spans="1:11" ht="15" customHeight="1">
      <c r="A6" s="354" t="s">
        <v>285</v>
      </c>
      <c r="B6" s="355"/>
      <c r="C6" s="115" t="s">
        <v>52</v>
      </c>
      <c r="D6" s="55">
        <f>SUM([1]!CR7_01_01)</f>
        <v>0</v>
      </c>
      <c r="E6" s="55">
        <f>SUM([1]!CR7_01_02)</f>
        <v>0</v>
      </c>
      <c r="F6" s="55">
        <f>SUM([1]!CR7_01_03)</f>
        <v>0</v>
      </c>
      <c r="G6" s="55">
        <f>SUM([1]!CR7_01_04)</f>
        <v>0</v>
      </c>
      <c r="H6" s="343"/>
      <c r="I6" s="343"/>
      <c r="J6" s="343"/>
      <c r="K6" s="343"/>
    </row>
    <row r="7" spans="1:11" ht="15" customHeight="1">
      <c r="A7" s="354" t="s">
        <v>286</v>
      </c>
      <c r="B7" s="355"/>
      <c r="C7" s="115" t="s">
        <v>53</v>
      </c>
      <c r="D7" s="138">
        <f>SUM('[2]опер'!$D$140)</f>
        <v>36</v>
      </c>
      <c r="E7" s="55">
        <f>SUM([1]!CR7_02_02)</f>
        <v>22</v>
      </c>
      <c r="F7" s="55">
        <f>SUM([1]!CR7_02_03)</f>
        <v>12</v>
      </c>
      <c r="G7" s="55">
        <f>SUM([1]!CR7_02_04)</f>
        <v>0</v>
      </c>
      <c r="H7" s="198">
        <f>D7-(D6+D8)</f>
        <v>0</v>
      </c>
      <c r="I7" s="198">
        <f>E7-(E6+E8)</f>
        <v>0</v>
      </c>
      <c r="J7" s="198">
        <f>F7-(F6+F8)</f>
        <v>0</v>
      </c>
      <c r="K7" s="198">
        <f>G7-(G6+G8)</f>
        <v>0</v>
      </c>
    </row>
    <row r="8" spans="1:9" ht="15" customHeight="1">
      <c r="A8" s="361" t="s">
        <v>128</v>
      </c>
      <c r="B8" s="362"/>
      <c r="C8" s="71" t="s">
        <v>54</v>
      </c>
      <c r="D8" s="55">
        <f>SUM([1]!CR7_03_01)</f>
        <v>36</v>
      </c>
      <c r="E8" s="55">
        <f>SUM([1]!CR7_03_02)</f>
        <v>22</v>
      </c>
      <c r="F8" s="55">
        <f>SUM([1]!CR7_03_03)</f>
        <v>12</v>
      </c>
      <c r="G8" s="55">
        <f>SUM([1]!CR7_03_04)</f>
        <v>0</v>
      </c>
      <c r="H8" s="100">
        <f>SUM([1]!CR7_02_01)</f>
        <v>36</v>
      </c>
      <c r="I8" s="187">
        <f>SUM(H8-D7)</f>
        <v>0</v>
      </c>
    </row>
    <row r="9" spans="1:7" ht="24" customHeight="1">
      <c r="A9" s="346" t="s">
        <v>302</v>
      </c>
      <c r="B9" s="347"/>
      <c r="C9" s="115" t="s">
        <v>55</v>
      </c>
      <c r="D9" s="55">
        <f>SUM([1]!CR7_04_01)</f>
        <v>8</v>
      </c>
      <c r="E9" s="55">
        <f>SUM([1]!CR7_04_02)</f>
        <v>5</v>
      </c>
      <c r="F9" s="55">
        <f>SUM([1]!CR7_04_03)</f>
        <v>2</v>
      </c>
      <c r="G9" s="55">
        <f>SUM([1]!CR7_04_04)</f>
        <v>0</v>
      </c>
    </row>
    <row r="10" spans="1:7" ht="15" customHeight="1">
      <c r="A10" s="344" t="s">
        <v>203</v>
      </c>
      <c r="B10" s="345"/>
      <c r="C10" s="115" t="s">
        <v>56</v>
      </c>
      <c r="D10" s="55">
        <f>SUM([1]!CR7_05_01)</f>
        <v>6</v>
      </c>
      <c r="E10" s="55">
        <f>SUM([1]!CR7_05_02)</f>
        <v>2</v>
      </c>
      <c r="F10" s="55">
        <f>SUM([1]!CR7_05_03)</f>
        <v>3</v>
      </c>
      <c r="G10" s="55">
        <f>SUM([1]!CR7_05_04)</f>
        <v>0</v>
      </c>
    </row>
    <row r="11" spans="1:7" ht="15" customHeight="1">
      <c r="A11" s="368" t="s">
        <v>289</v>
      </c>
      <c r="B11" s="369"/>
      <c r="C11" s="115" t="s">
        <v>57</v>
      </c>
      <c r="D11" s="55">
        <f>SUM([1]!CR7_06_01)</f>
        <v>0</v>
      </c>
      <c r="E11" s="55">
        <f>SUM([1]!CR7_06_02)</f>
        <v>0</v>
      </c>
      <c r="F11" s="55">
        <f>SUM([1]!CR7_06_03)</f>
        <v>0</v>
      </c>
      <c r="G11" s="55">
        <f>SUM([1]!CR7_06_04)</f>
        <v>0</v>
      </c>
    </row>
    <row r="12" spans="1:7" ht="15" customHeight="1">
      <c r="A12" s="363" t="s">
        <v>152</v>
      </c>
      <c r="B12" s="374"/>
      <c r="C12" s="115" t="s">
        <v>58</v>
      </c>
      <c r="D12" s="55">
        <f>SUM([1]!CR7_07_01)</f>
        <v>0</v>
      </c>
      <c r="E12" s="55">
        <f>SUM([1]!CR7_07_02)</f>
        <v>0</v>
      </c>
      <c r="F12" s="55">
        <f>SUM([1]!CR7_07_03)</f>
        <v>0</v>
      </c>
      <c r="G12" s="55">
        <f>SUM([1]!CR7_07_04)</f>
        <v>0</v>
      </c>
    </row>
    <row r="13" spans="1:7" ht="52.5" customHeight="1">
      <c r="A13" s="372" t="s">
        <v>19</v>
      </c>
      <c r="B13" s="373"/>
      <c r="C13" s="115" t="s">
        <v>59</v>
      </c>
      <c r="D13" s="55">
        <f>SUM([1]!CR7_08_01)</f>
        <v>11</v>
      </c>
      <c r="E13" s="55">
        <f>SUM([1]!CR7_08_02)</f>
        <v>6</v>
      </c>
      <c r="F13" s="55">
        <f>SUM([1]!CR7_08_03)</f>
        <v>1</v>
      </c>
      <c r="G13" s="55">
        <f>SUM([1]!CR7_08_04)</f>
        <v>0</v>
      </c>
    </row>
    <row r="14" spans="1:7" ht="24" customHeight="1">
      <c r="A14" s="354" t="s">
        <v>291</v>
      </c>
      <c r="B14" s="355"/>
      <c r="C14" s="115" t="s">
        <v>60</v>
      </c>
      <c r="D14" s="55">
        <f>SUM([1]!CR7_09_01)</f>
        <v>0</v>
      </c>
      <c r="E14" s="55">
        <f>SUM([1]!CR7_09_02)</f>
        <v>0</v>
      </c>
      <c r="F14" s="55">
        <f>SUM([1]!CR7_09_03)</f>
        <v>0</v>
      </c>
      <c r="G14" s="55">
        <f>SUM([1]!CR7_09_04)</f>
        <v>0</v>
      </c>
    </row>
    <row r="15" spans="1:7" ht="24" customHeight="1">
      <c r="A15" s="354" t="s">
        <v>292</v>
      </c>
      <c r="B15" s="355"/>
      <c r="C15" s="115" t="s">
        <v>61</v>
      </c>
      <c r="D15" s="55">
        <f>SUM([1]!CR7_10_01)</f>
        <v>6</v>
      </c>
      <c r="E15" s="55">
        <f>SUM([1]!CR7_10_02)</f>
        <v>4</v>
      </c>
      <c r="F15" s="55">
        <f>SUM([1]!CR7_10_03)</f>
        <v>4</v>
      </c>
      <c r="G15" s="55">
        <f>SUM([1]!CR7_10_04)</f>
        <v>0</v>
      </c>
    </row>
    <row r="16" spans="1:7" ht="15" customHeight="1">
      <c r="A16" s="354" t="s">
        <v>293</v>
      </c>
      <c r="B16" s="354"/>
      <c r="C16" s="115" t="s">
        <v>62</v>
      </c>
      <c r="D16" s="55">
        <f>SUM([1]!CR7_11_01)</f>
        <v>0</v>
      </c>
      <c r="E16" s="55">
        <f>SUM([1]!CR7_11_02)</f>
        <v>0</v>
      </c>
      <c r="F16" s="55">
        <f>SUM([1]!CR7_11_03)</f>
        <v>0</v>
      </c>
      <c r="G16" s="55">
        <f>SUM([1]!CR7_11_04)</f>
        <v>0</v>
      </c>
    </row>
    <row r="17" spans="1:7" ht="15" customHeight="1">
      <c r="A17" s="354" t="s">
        <v>294</v>
      </c>
      <c r="B17" s="354"/>
      <c r="C17" s="115" t="s">
        <v>63</v>
      </c>
      <c r="D17" s="55">
        <f>SUM([1]!CR7_12_01)</f>
        <v>1</v>
      </c>
      <c r="E17" s="55">
        <f>SUM([1]!CR7_12_02)</f>
        <v>1</v>
      </c>
      <c r="F17" s="55">
        <f>SUM([1]!CR7_12_03)</f>
        <v>0</v>
      </c>
      <c r="G17" s="55">
        <f>SUM([1]!CR7_12_04)</f>
        <v>0</v>
      </c>
    </row>
    <row r="18" spans="2:7" ht="12.75">
      <c r="B18" s="132"/>
      <c r="C18" s="197"/>
      <c r="D18" s="132"/>
      <c r="E18" s="132"/>
      <c r="F18" s="132"/>
      <c r="G18" s="132"/>
    </row>
    <row r="19" spans="2:7" ht="12.75">
      <c r="B19" s="132"/>
      <c r="C19" s="197"/>
      <c r="D19" s="132"/>
      <c r="E19" s="132"/>
      <c r="F19" s="132"/>
      <c r="G19" s="132"/>
    </row>
    <row r="20" spans="2:7" ht="12.75">
      <c r="B20" s="132"/>
      <c r="C20" s="197"/>
      <c r="D20" s="132"/>
      <c r="E20" s="132"/>
      <c r="F20" s="132"/>
      <c r="G20" s="132"/>
    </row>
    <row r="21" spans="2:7" ht="12.75">
      <c r="B21" s="132"/>
      <c r="C21" s="197"/>
      <c r="D21" s="132"/>
      <c r="E21" s="132"/>
      <c r="F21" s="132"/>
      <c r="G21" s="132"/>
    </row>
    <row r="22" spans="2:7" ht="12.75">
      <c r="B22" s="132"/>
      <c r="C22" s="197"/>
      <c r="D22" s="132"/>
      <c r="E22" s="132"/>
      <c r="F22" s="132"/>
      <c r="G22" s="132"/>
    </row>
    <row r="23" spans="2:7" ht="12.75">
      <c r="B23" s="132"/>
      <c r="C23" s="197"/>
      <c r="D23" s="132"/>
      <c r="E23" s="132"/>
      <c r="F23" s="132"/>
      <c r="G23" s="132"/>
    </row>
    <row r="24" spans="2:7" ht="12.75">
      <c r="B24" s="132"/>
      <c r="C24" s="197"/>
      <c r="D24" s="132"/>
      <c r="E24" s="132"/>
      <c r="F24" s="132"/>
      <c r="G24" s="132"/>
    </row>
    <row r="25" spans="2:7" ht="12.75">
      <c r="B25" s="132"/>
      <c r="C25" s="197"/>
      <c r="D25" s="132"/>
      <c r="E25" s="132"/>
      <c r="F25" s="132"/>
      <c r="G25" s="132"/>
    </row>
  </sheetData>
  <sheetProtection password="CEC1" sheet="1" objects="1" scenarios="1"/>
  <mergeCells count="20">
    <mergeCell ref="A16:B16"/>
    <mergeCell ref="A17:B17"/>
    <mergeCell ref="H5:K6"/>
    <mergeCell ref="A15:B15"/>
    <mergeCell ref="A9:B9"/>
    <mergeCell ref="A8:B8"/>
    <mergeCell ref="A10:B10"/>
    <mergeCell ref="A11:B11"/>
    <mergeCell ref="A14:B14"/>
    <mergeCell ref="A13:B13"/>
    <mergeCell ref="A12:B12"/>
    <mergeCell ref="A1:G1"/>
    <mergeCell ref="A3:B4"/>
    <mergeCell ref="A5:B5"/>
    <mergeCell ref="A7:B7"/>
    <mergeCell ref="D3:D4"/>
    <mergeCell ref="E3:G3"/>
    <mergeCell ref="A6:B6"/>
    <mergeCell ref="E2:G2"/>
    <mergeCell ref="C3:C4"/>
  </mergeCells>
  <printOptions/>
  <pageMargins left="0.984251968503937" right="0.3937007874015748" top="0.5905511811023623" bottom="0.5905511811023623" header="0.5118110236220472" footer="0.5118110236220472"/>
  <pageSetup firstPageNumber="11" useFirstPageNumber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35"/>
  <sheetViews>
    <sheetView view="pageBreakPreview" zoomScaleSheetLayoutView="100" workbookViewId="0" topLeftCell="A1">
      <selection activeCell="F22" sqref="F22"/>
    </sheetView>
  </sheetViews>
  <sheetFormatPr defaultColWidth="9.00390625" defaultRowHeight="12.75"/>
  <cols>
    <col min="1" max="1" width="39.125" style="100" customWidth="1"/>
    <col min="2" max="2" width="7.125" style="100" customWidth="1"/>
    <col min="3" max="3" width="11.75390625" style="100" customWidth="1"/>
    <col min="4" max="4" width="10.75390625" style="100" customWidth="1"/>
    <col min="5" max="5" width="12.125" style="100" customWidth="1"/>
    <col min="6" max="6" width="9.75390625" style="100" customWidth="1"/>
    <col min="7" max="7" width="11.125" style="100" customWidth="1"/>
    <col min="8" max="8" width="11.625" style="100" customWidth="1"/>
    <col min="9" max="9" width="11.75390625" style="100" customWidth="1"/>
    <col min="10" max="10" width="13.375" style="100" customWidth="1"/>
    <col min="11" max="11" width="11.625" style="100" customWidth="1"/>
    <col min="12" max="12" width="7.125" style="100" customWidth="1"/>
    <col min="13" max="13" width="7.375" style="100" customWidth="1"/>
    <col min="14" max="16384" width="9.125" style="100" customWidth="1"/>
  </cols>
  <sheetData>
    <row r="1" spans="1:12" ht="16.5" customHeight="1">
      <c r="A1" s="376" t="s">
        <v>20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80" t="s">
        <v>322</v>
      </c>
    </row>
    <row r="2" spans="1:12" ht="12.75">
      <c r="A2" s="132"/>
      <c r="B2" s="132"/>
      <c r="C2" s="132"/>
      <c r="D2" s="132"/>
      <c r="E2" s="132"/>
      <c r="F2" s="132"/>
      <c r="G2" s="132"/>
      <c r="H2" s="132"/>
      <c r="I2" s="377" t="s">
        <v>129</v>
      </c>
      <c r="J2" s="378"/>
      <c r="K2" s="378"/>
      <c r="L2" s="380"/>
    </row>
    <row r="3" spans="1:12" ht="18.75" customHeight="1">
      <c r="A3" s="315"/>
      <c r="B3" s="315" t="s">
        <v>92</v>
      </c>
      <c r="C3" s="315" t="s">
        <v>285</v>
      </c>
      <c r="D3" s="315" t="s">
        <v>21</v>
      </c>
      <c r="E3" s="315" t="s">
        <v>22</v>
      </c>
      <c r="F3" s="315" t="s">
        <v>23</v>
      </c>
      <c r="G3" s="315"/>
      <c r="H3" s="315"/>
      <c r="I3" s="315"/>
      <c r="J3" s="315" t="s">
        <v>26</v>
      </c>
      <c r="K3" s="315" t="s">
        <v>27</v>
      </c>
      <c r="L3" s="380"/>
    </row>
    <row r="4" spans="1:12" ht="20.25" customHeight="1">
      <c r="A4" s="315"/>
      <c r="B4" s="315"/>
      <c r="C4" s="315"/>
      <c r="D4" s="316"/>
      <c r="E4" s="316"/>
      <c r="F4" s="315" t="s">
        <v>51</v>
      </c>
      <c r="G4" s="315" t="s">
        <v>91</v>
      </c>
      <c r="H4" s="315"/>
      <c r="I4" s="315"/>
      <c r="J4" s="315"/>
      <c r="K4" s="315"/>
      <c r="L4" s="380"/>
    </row>
    <row r="5" spans="1:12" ht="64.5" customHeight="1">
      <c r="A5" s="315"/>
      <c r="B5" s="315"/>
      <c r="C5" s="315"/>
      <c r="D5" s="316"/>
      <c r="E5" s="316"/>
      <c r="F5" s="315"/>
      <c r="G5" s="78" t="s">
        <v>24</v>
      </c>
      <c r="H5" s="78" t="s">
        <v>25</v>
      </c>
      <c r="I5" s="78" t="s">
        <v>130</v>
      </c>
      <c r="J5" s="315"/>
      <c r="K5" s="315"/>
      <c r="L5" s="380"/>
    </row>
    <row r="6" spans="1:15" ht="12.75">
      <c r="A6" s="98" t="s">
        <v>50</v>
      </c>
      <c r="B6" s="98" t="s">
        <v>49</v>
      </c>
      <c r="C6" s="98">
        <v>1</v>
      </c>
      <c r="D6" s="98">
        <v>2</v>
      </c>
      <c r="E6" s="98">
        <v>3</v>
      </c>
      <c r="F6" s="98">
        <v>4</v>
      </c>
      <c r="G6" s="98">
        <v>5</v>
      </c>
      <c r="H6" s="98">
        <v>6</v>
      </c>
      <c r="I6" s="98">
        <v>7</v>
      </c>
      <c r="J6" s="98">
        <v>8</v>
      </c>
      <c r="K6" s="98">
        <v>9</v>
      </c>
      <c r="L6" s="145"/>
      <c r="M6" s="381" t="s">
        <v>331</v>
      </c>
      <c r="N6" s="381"/>
      <c r="O6" s="381"/>
    </row>
    <row r="7" spans="1:17" ht="15" customHeight="1">
      <c r="A7" s="95" t="s">
        <v>51</v>
      </c>
      <c r="B7" s="115" t="s">
        <v>52</v>
      </c>
      <c r="C7" s="98">
        <f>SUM([1]!CR8_01_01)</f>
        <v>25</v>
      </c>
      <c r="D7" s="98">
        <f>SUM([1]!CR8_01_02)</f>
        <v>25</v>
      </c>
      <c r="E7" s="98">
        <f>SUM([1]!CR8_01_03)</f>
        <v>0</v>
      </c>
      <c r="F7" s="98">
        <f>SUM([1]!CR8_01_04)</f>
        <v>26</v>
      </c>
      <c r="G7" s="98">
        <f>SUM([1]!CR8_01_05)</f>
        <v>3</v>
      </c>
      <c r="H7" s="98">
        <f>SUM([1]!CR8_01_06)</f>
        <v>23</v>
      </c>
      <c r="I7" s="98">
        <f>SUM([1]!CR8_01_07)</f>
        <v>0</v>
      </c>
      <c r="J7" s="98">
        <f>SUM([1]!CR8_01_08)</f>
        <v>15</v>
      </c>
      <c r="K7" s="98">
        <f>SUM([1]!CR8_01_09)</f>
        <v>4</v>
      </c>
      <c r="L7" s="201">
        <f>(C7+E7)-D7</f>
        <v>0</v>
      </c>
      <c r="M7" s="110">
        <f>SUM('[2]опер'!$D$65)-D7</f>
        <v>0</v>
      </c>
      <c r="N7" s="110">
        <f>SUM('[2]опер'!$D$70)-F7</f>
        <v>0</v>
      </c>
      <c r="O7" s="110">
        <f>SUM('[2]опер'!$C$114)-K7</f>
        <v>0</v>
      </c>
      <c r="Q7" s="110" t="s">
        <v>321</v>
      </c>
    </row>
    <row r="8" spans="1:15" ht="24" customHeight="1">
      <c r="A8" s="70" t="s">
        <v>307</v>
      </c>
      <c r="B8" s="115" t="s">
        <v>53</v>
      </c>
      <c r="C8" s="55">
        <f>SUM([1]!CR8_02_01)</f>
        <v>24</v>
      </c>
      <c r="D8" s="109">
        <f>SUM([1]!CR8_02_02)</f>
        <v>24</v>
      </c>
      <c r="E8" s="109">
        <f>SUM([1]!CR8_02_03)</f>
        <v>0</v>
      </c>
      <c r="F8" s="109">
        <f>SUM([1]!CR8_02_04)</f>
        <v>25</v>
      </c>
      <c r="G8" s="55">
        <f>SUM([1]!CR8_02_05)</f>
        <v>3</v>
      </c>
      <c r="H8" s="55">
        <f>SUM([1]!CR8_02_06)</f>
        <v>22</v>
      </c>
      <c r="I8" s="55">
        <f>SUM([1]!CR8_02_07)</f>
        <v>0</v>
      </c>
      <c r="J8" s="55">
        <f>SUM([1]!CR8_02_08)</f>
        <v>15</v>
      </c>
      <c r="K8" s="55">
        <f>SUM([1]!CR8_02_09)</f>
        <v>4</v>
      </c>
      <c r="L8" s="201">
        <f aca="true" t="shared" si="0" ref="L8:L25">(C8+E8)-D8</f>
        <v>0</v>
      </c>
      <c r="M8" s="202">
        <f>SUM('[2]опер'!$D$68)-D8</f>
        <v>0</v>
      </c>
      <c r="N8" s="202">
        <f>SUM('[2]опер'!$D$73-F8)</f>
        <v>0</v>
      </c>
      <c r="O8" s="202">
        <f>SUM('[2]опер'!$C$117-K8)</f>
        <v>0</v>
      </c>
    </row>
    <row r="9" spans="1:12" ht="24" customHeight="1">
      <c r="A9" s="72" t="s">
        <v>306</v>
      </c>
      <c r="B9" s="115" t="s">
        <v>54</v>
      </c>
      <c r="C9" s="55">
        <f>SUM([1]!CR8_03_01)</f>
        <v>0</v>
      </c>
      <c r="D9" s="109">
        <f>SUM([1]!CR8_03_02)</f>
        <v>0</v>
      </c>
      <c r="E9" s="109">
        <f>SUM([1]!CR8_03_03)</f>
        <v>0</v>
      </c>
      <c r="F9" s="109">
        <f>SUM([1]!CR8_03_04)</f>
        <v>0</v>
      </c>
      <c r="G9" s="55">
        <f>SUM([1]!CR8_03_05)</f>
        <v>0</v>
      </c>
      <c r="H9" s="55">
        <f>SUM([1]!CR8_03_06)</f>
        <v>0</v>
      </c>
      <c r="I9" s="55">
        <f>SUM([1]!CR8_03_07)</f>
        <v>0</v>
      </c>
      <c r="J9" s="55">
        <f>SUM([1]!CR8_03_08)</f>
        <v>0</v>
      </c>
      <c r="K9" s="55">
        <f>SUM([1]!CR8_03_09)</f>
        <v>0</v>
      </c>
      <c r="L9" s="201">
        <f t="shared" si="0"/>
        <v>0</v>
      </c>
    </row>
    <row r="10" spans="1:12" ht="37.5" customHeight="1">
      <c r="A10" s="125" t="s">
        <v>305</v>
      </c>
      <c r="B10" s="115" t="s">
        <v>55</v>
      </c>
      <c r="C10" s="55">
        <f>SUM([1]!CR8_04_01)</f>
        <v>1</v>
      </c>
      <c r="D10" s="55">
        <f>SUM([1]!CR8_04_02)</f>
        <v>1</v>
      </c>
      <c r="E10" s="55">
        <f>SUM([1]!CR8_04_03)</f>
        <v>0</v>
      </c>
      <c r="F10" s="55">
        <f>SUM([1]!CR8_04_04)</f>
        <v>1</v>
      </c>
      <c r="G10" s="55">
        <f>SUM([1]!CR8_04_05)</f>
        <v>0</v>
      </c>
      <c r="H10" s="55">
        <f>SUM([1]!CR8_04_06)</f>
        <v>1</v>
      </c>
      <c r="I10" s="55">
        <f>SUM([1]!CR8_04_07)</f>
        <v>0</v>
      </c>
      <c r="J10" s="55" t="s">
        <v>269</v>
      </c>
      <c r="K10" s="55">
        <f>SUM([1]!CR8_04_09)</f>
        <v>0</v>
      </c>
      <c r="L10" s="201">
        <f t="shared" si="0"/>
        <v>0</v>
      </c>
    </row>
    <row r="11" spans="1:14" ht="24" customHeight="1">
      <c r="A11" s="79" t="s">
        <v>304</v>
      </c>
      <c r="B11" s="115" t="s">
        <v>56</v>
      </c>
      <c r="C11" s="55">
        <f>SUM([1]!CR8_05_01)</f>
        <v>11</v>
      </c>
      <c r="D11" s="55">
        <f>SUM([1]!CR8_05_02)</f>
        <v>11</v>
      </c>
      <c r="E11" s="55">
        <f>SUM([1]!CR8_05_03)</f>
        <v>0</v>
      </c>
      <c r="F11" s="55">
        <f>SUM([1]!CR8_05_04)</f>
        <v>9</v>
      </c>
      <c r="G11" s="55">
        <f>SUM([1]!CR8_05_05)</f>
        <v>1</v>
      </c>
      <c r="H11" s="55">
        <f>SUM([1]!CR8_05_06)</f>
        <v>8</v>
      </c>
      <c r="I11" s="55">
        <f>SUM([1]!CR8_05_07)</f>
        <v>0</v>
      </c>
      <c r="J11" s="55">
        <f>SUM([1]!CR8_05_08)</f>
        <v>5</v>
      </c>
      <c r="K11" s="55">
        <f>SUM([1]!CR8_05_09)</f>
        <v>3</v>
      </c>
      <c r="L11" s="201">
        <f t="shared" si="0"/>
        <v>0</v>
      </c>
      <c r="N11" s="100" t="s">
        <v>321</v>
      </c>
    </row>
    <row r="12" spans="1:21" ht="24" customHeight="1">
      <c r="A12" s="77" t="s">
        <v>186</v>
      </c>
      <c r="B12" s="115" t="s">
        <v>57</v>
      </c>
      <c r="C12" s="138">
        <f>SUM(C8-C11)</f>
        <v>13</v>
      </c>
      <c r="D12" s="138">
        <f aca="true" t="shared" si="1" ref="D12:K12">SUM(D8-D11)</f>
        <v>13</v>
      </c>
      <c r="E12" s="138">
        <f t="shared" si="1"/>
        <v>0</v>
      </c>
      <c r="F12" s="138">
        <f t="shared" si="1"/>
        <v>16</v>
      </c>
      <c r="G12" s="138">
        <f t="shared" si="1"/>
        <v>2</v>
      </c>
      <c r="H12" s="138">
        <f t="shared" si="1"/>
        <v>14</v>
      </c>
      <c r="I12" s="138">
        <f t="shared" si="1"/>
        <v>0</v>
      </c>
      <c r="J12" s="138">
        <f t="shared" si="1"/>
        <v>10</v>
      </c>
      <c r="K12" s="138">
        <f t="shared" si="1"/>
        <v>1</v>
      </c>
      <c r="L12" s="201">
        <f t="shared" si="0"/>
        <v>0</v>
      </c>
      <c r="M12" s="100">
        <f>SUM([1]!CR8_06_01-C12)</f>
        <v>0</v>
      </c>
      <c r="N12" s="100">
        <f>SUM([1]!CR8_06_02-D12)</f>
        <v>0</v>
      </c>
      <c r="O12" s="100">
        <f>SUM([1]!CR8_06_03-E12)</f>
        <v>0</v>
      </c>
      <c r="P12" s="100">
        <f>SUM([1]!CR8_06_04-F12)</f>
        <v>0</v>
      </c>
      <c r="Q12" s="100">
        <f>SUM([1]!CR8_06_05-G12)</f>
        <v>0</v>
      </c>
      <c r="R12" s="100">
        <f>SUM([1]!CR8_06_06-H12)</f>
        <v>0</v>
      </c>
      <c r="S12" s="100">
        <f>SUM([1]!CR8_06_07-I12)</f>
        <v>0</v>
      </c>
      <c r="T12" s="100">
        <f>SUM([1]!CR8_06_08-J12)</f>
        <v>0</v>
      </c>
      <c r="U12" s="100">
        <f>SUM([1]!CR8_06_09-K12)</f>
        <v>0</v>
      </c>
    </row>
    <row r="13" spans="1:12" ht="24" customHeight="1">
      <c r="A13" s="77" t="s">
        <v>303</v>
      </c>
      <c r="B13" s="115" t="s">
        <v>58</v>
      </c>
      <c r="C13" s="55">
        <f>SUM([1]!CR8_07_01)</f>
        <v>0</v>
      </c>
      <c r="D13" s="55">
        <f>SUM([1]!CR8_07_02)</f>
        <v>0</v>
      </c>
      <c r="E13" s="55">
        <f>SUM([1]!CR8_07_03)</f>
        <v>0</v>
      </c>
      <c r="F13" s="55">
        <f>SUM([1]!CR8_07_04)</f>
        <v>0</v>
      </c>
      <c r="G13" s="55">
        <f>SUM([1]!CR8_07_05)</f>
        <v>0</v>
      </c>
      <c r="H13" s="55">
        <f>SUM([1]!CR8_07_06)</f>
        <v>0</v>
      </c>
      <c r="I13" s="55">
        <f>SUM([1]!CR8_07_07)</f>
        <v>0</v>
      </c>
      <c r="J13" s="55">
        <f>SUM([1]!CR8_07_08)</f>
        <v>0</v>
      </c>
      <c r="K13" s="55">
        <f>SUM([1]!CR8_07_09)</f>
        <v>0</v>
      </c>
      <c r="L13" s="201">
        <f t="shared" si="0"/>
        <v>0</v>
      </c>
    </row>
    <row r="14" spans="1:12" ht="24" customHeight="1">
      <c r="A14" s="79" t="s">
        <v>308</v>
      </c>
      <c r="B14" s="115" t="s">
        <v>59</v>
      </c>
      <c r="C14" s="55">
        <f>SUM([1]!CR8_08_01)</f>
        <v>12</v>
      </c>
      <c r="D14" s="55">
        <f>SUM([1]!CR8_08_02)</f>
        <v>12</v>
      </c>
      <c r="E14" s="55">
        <f>SUM([1]!CR8_08_03)</f>
        <v>0</v>
      </c>
      <c r="F14" s="55">
        <f>SUM([1]!CR8_08_04)</f>
        <v>14</v>
      </c>
      <c r="G14" s="55">
        <f>SUM([1]!CR8_08_05)</f>
        <v>2</v>
      </c>
      <c r="H14" s="55">
        <f>SUM([1]!CR8_08_06)</f>
        <v>12</v>
      </c>
      <c r="I14" s="55">
        <f>SUM([1]!CR8_08_07)</f>
        <v>0</v>
      </c>
      <c r="J14" s="55">
        <f>SUM([1]!CR8_08_08)</f>
        <v>8</v>
      </c>
      <c r="K14" s="55">
        <f>SUM([1]!CR8_08_09)</f>
        <v>1</v>
      </c>
      <c r="L14" s="201">
        <f t="shared" si="0"/>
        <v>0</v>
      </c>
    </row>
    <row r="15" spans="1:21" ht="15" customHeight="1">
      <c r="A15" s="77" t="s">
        <v>90</v>
      </c>
      <c r="B15" s="115" t="s">
        <v>60</v>
      </c>
      <c r="C15" s="138">
        <f>SUM(C8-C14)</f>
        <v>12</v>
      </c>
      <c r="D15" s="138">
        <f aca="true" t="shared" si="2" ref="D15:K15">SUM(D8-D14)</f>
        <v>12</v>
      </c>
      <c r="E15" s="138">
        <f t="shared" si="2"/>
        <v>0</v>
      </c>
      <c r="F15" s="138">
        <f t="shared" si="2"/>
        <v>11</v>
      </c>
      <c r="G15" s="138">
        <f t="shared" si="2"/>
        <v>1</v>
      </c>
      <c r="H15" s="138">
        <f t="shared" si="2"/>
        <v>10</v>
      </c>
      <c r="I15" s="138">
        <f t="shared" si="2"/>
        <v>0</v>
      </c>
      <c r="J15" s="138">
        <f t="shared" si="2"/>
        <v>7</v>
      </c>
      <c r="K15" s="138">
        <f t="shared" si="2"/>
        <v>3</v>
      </c>
      <c r="L15" s="201">
        <f t="shared" si="0"/>
        <v>0</v>
      </c>
      <c r="M15" s="100">
        <f>SUM([1]!CR8_09_01-C15)</f>
        <v>0</v>
      </c>
      <c r="N15" s="100">
        <f>SUM([1]!CR8_09_02-D15)</f>
        <v>0</v>
      </c>
      <c r="O15" s="100">
        <f>SUM([1]!CR8_09_03-E15)</f>
        <v>0</v>
      </c>
      <c r="P15" s="100">
        <f>SUM([1]!CR8_09_04-F15)</f>
        <v>0</v>
      </c>
      <c r="Q15" s="100">
        <f>SUM([1]!CR8_09_05-G15)</f>
        <v>0</v>
      </c>
      <c r="R15" s="100">
        <f>SUM([1]!CR8_09_06-H15)</f>
        <v>0</v>
      </c>
      <c r="S15" s="100">
        <f>SUM([1]!CR8_09_07-I15)</f>
        <v>0</v>
      </c>
      <c r="T15" s="100">
        <f>SUM([1]!CR8_09_08-J15)</f>
        <v>0</v>
      </c>
      <c r="U15" s="100">
        <f>SUM([1]!CR8_09_09-K15)</f>
        <v>0</v>
      </c>
    </row>
    <row r="16" spans="1:12" ht="39">
      <c r="A16" s="79" t="s">
        <v>309</v>
      </c>
      <c r="B16" s="115" t="s">
        <v>61</v>
      </c>
      <c r="C16" s="55">
        <f>SUM([1]!CR8_10_01)</f>
        <v>0</v>
      </c>
      <c r="D16" s="55">
        <f>SUM([1]!CR8_10_02)</f>
        <v>0</v>
      </c>
      <c r="E16" s="55">
        <f>SUM([1]!CR8_10_03)</f>
        <v>0</v>
      </c>
      <c r="F16" s="55">
        <f>SUM([1]!CR8_10_04)</f>
        <v>0</v>
      </c>
      <c r="G16" s="55">
        <f>SUM([1]!CR8_10_05)</f>
        <v>0</v>
      </c>
      <c r="H16" s="55">
        <f>SUM([1]!CR8_10_06)</f>
        <v>0</v>
      </c>
      <c r="I16" s="55">
        <f>SUM([1]!CR8_10_07)</f>
        <v>0</v>
      </c>
      <c r="J16" s="55">
        <f>SUM([1]!CR8_10_08)</f>
        <v>0</v>
      </c>
      <c r="K16" s="55">
        <f>SUM([1]!CR8_10_09)</f>
        <v>0</v>
      </c>
      <c r="L16" s="201">
        <f t="shared" si="0"/>
        <v>0</v>
      </c>
    </row>
    <row r="17" spans="1:12" ht="24" customHeight="1">
      <c r="A17" s="77" t="s">
        <v>209</v>
      </c>
      <c r="B17" s="115" t="s">
        <v>62</v>
      </c>
      <c r="C17" s="55">
        <f>SUM([1]!CR8_11_01)</f>
        <v>6</v>
      </c>
      <c r="D17" s="55">
        <f>SUM([1]!CR8_11_02)</f>
        <v>6</v>
      </c>
      <c r="E17" s="55">
        <f>SUM([1]!CR8_11_03)</f>
        <v>0</v>
      </c>
      <c r="F17" s="55">
        <f>SUM([1]!CR8_11_04)</f>
        <v>6</v>
      </c>
      <c r="G17" s="55">
        <f>SUM([1]!CR8_11_05)</f>
        <v>2</v>
      </c>
      <c r="H17" s="55">
        <f>SUM([1]!CR8_11_06)</f>
        <v>4</v>
      </c>
      <c r="I17" s="55">
        <f>SUM([1]!CR8_11_07)</f>
        <v>0</v>
      </c>
      <c r="J17" s="55">
        <f>SUM([1]!CR8_11_08)</f>
        <v>3</v>
      </c>
      <c r="K17" s="55">
        <f>SUM([1]!CR8_11_09)</f>
        <v>1</v>
      </c>
      <c r="L17" s="201">
        <f t="shared" si="0"/>
        <v>0</v>
      </c>
    </row>
    <row r="18" spans="1:12" ht="15" customHeight="1">
      <c r="A18" s="77" t="s">
        <v>310</v>
      </c>
      <c r="B18" s="115" t="s">
        <v>63</v>
      </c>
      <c r="C18" s="55">
        <f>SUM([1]!CR8_12_01)</f>
        <v>3</v>
      </c>
      <c r="D18" s="55">
        <f>SUM([1]!CR8_12_02)</f>
        <v>3</v>
      </c>
      <c r="E18" s="55">
        <f>SUM([1]!CR8_12_03)</f>
        <v>0</v>
      </c>
      <c r="F18" s="55">
        <f>SUM([1]!CR8_12_04)</f>
        <v>2</v>
      </c>
      <c r="G18" s="55">
        <f>SUM([1]!CR8_12_05)</f>
        <v>2</v>
      </c>
      <c r="H18" s="55">
        <f>SUM([1]!CR8_12_06)</f>
        <v>0</v>
      </c>
      <c r="I18" s="55">
        <f>SUM([1]!CR8_12_07)</f>
        <v>0</v>
      </c>
      <c r="J18" s="55">
        <f>SUM([1]!CR8_12_08)</f>
        <v>1</v>
      </c>
      <c r="K18" s="55">
        <f>SUM([1]!CR8_12_09)</f>
        <v>1</v>
      </c>
      <c r="L18" s="201">
        <f t="shared" si="0"/>
        <v>0</v>
      </c>
    </row>
    <row r="19" spans="1:12" ht="15" customHeight="1">
      <c r="A19" s="72" t="s">
        <v>289</v>
      </c>
      <c r="B19" s="115" t="s">
        <v>64</v>
      </c>
      <c r="C19" s="55">
        <f>SUM([1]!CR8_13_01)</f>
        <v>1</v>
      </c>
      <c r="D19" s="55">
        <f>SUM([1]!CR8_13_02)</f>
        <v>1</v>
      </c>
      <c r="E19" s="55">
        <f>SUM([1]!CR8_13_03)</f>
        <v>0</v>
      </c>
      <c r="F19" s="55">
        <f>SUM([1]!CR8_13_04)</f>
        <v>1</v>
      </c>
      <c r="G19" s="55">
        <f>SUM([1]!CR8_13_05)</f>
        <v>1</v>
      </c>
      <c r="H19" s="55">
        <f>SUM([1]!CR8_13_06)</f>
        <v>0</v>
      </c>
      <c r="I19" s="55">
        <f>SUM([1]!CR8_13_07)</f>
        <v>0</v>
      </c>
      <c r="J19" s="55">
        <f>SUM([1]!CR8_13_08)</f>
        <v>1</v>
      </c>
      <c r="K19" s="55">
        <f>SUM([1]!CR8_13_09)</f>
        <v>0</v>
      </c>
      <c r="L19" s="201">
        <f t="shared" si="0"/>
        <v>0</v>
      </c>
    </row>
    <row r="20" spans="1:12" ht="24" customHeight="1">
      <c r="A20" s="77" t="s">
        <v>311</v>
      </c>
      <c r="B20" s="115" t="s">
        <v>65</v>
      </c>
      <c r="C20" s="55">
        <f>SUM([1]!CR8_14_01)</f>
        <v>0</v>
      </c>
      <c r="D20" s="55">
        <f>SUM([1]!CR8_14_02)</f>
        <v>0</v>
      </c>
      <c r="E20" s="55">
        <f>SUM([1]!CR8_14_03)</f>
        <v>0</v>
      </c>
      <c r="F20" s="55">
        <f>SUM([1]!CR8_14_04)</f>
        <v>0</v>
      </c>
      <c r="G20" s="55">
        <f>SUM([1]!CR8_14_05)</f>
        <v>0</v>
      </c>
      <c r="H20" s="55">
        <f>SUM([1]!CR8_14_06)</f>
        <v>0</v>
      </c>
      <c r="I20" s="55">
        <f>SUM([1]!CR8_14_07)</f>
        <v>0</v>
      </c>
      <c r="J20" s="55">
        <f>SUM([1]!CR8_14_08)</f>
        <v>0</v>
      </c>
      <c r="K20" s="55">
        <f>SUM([1]!CR8_14_09)</f>
        <v>0</v>
      </c>
      <c r="L20" s="201">
        <f t="shared" si="0"/>
        <v>0</v>
      </c>
    </row>
    <row r="21" spans="1:12" ht="35.25" customHeight="1">
      <c r="A21" s="77" t="s">
        <v>312</v>
      </c>
      <c r="B21" s="115" t="s">
        <v>66</v>
      </c>
      <c r="C21" s="55">
        <f>SUM([1]!CR8_15_01)</f>
        <v>7</v>
      </c>
      <c r="D21" s="55">
        <f>SUM([1]!CR8_15_02)</f>
        <v>7</v>
      </c>
      <c r="E21" s="55">
        <f>SUM([1]!CR8_15_03)</f>
        <v>0</v>
      </c>
      <c r="F21" s="55">
        <f>SUM([1]!CR8_15_04)</f>
        <v>5</v>
      </c>
      <c r="G21" s="55">
        <f>SUM([1]!CR8_15_05)</f>
        <v>0</v>
      </c>
      <c r="H21" s="55">
        <f>SUM([1]!CR8_15_06)</f>
        <v>5</v>
      </c>
      <c r="I21" s="55">
        <f>SUM([1]!CR8_15_07)</f>
        <v>0</v>
      </c>
      <c r="J21" s="55">
        <f>SUM([1]!CR8_15_08)</f>
        <v>2</v>
      </c>
      <c r="K21" s="55">
        <f>SUM([1]!CR8_15_09)</f>
        <v>2</v>
      </c>
      <c r="L21" s="201">
        <f t="shared" si="0"/>
        <v>0</v>
      </c>
    </row>
    <row r="22" spans="1:13" ht="15" customHeight="1">
      <c r="A22" s="77" t="s">
        <v>107</v>
      </c>
      <c r="B22" s="115" t="s">
        <v>67</v>
      </c>
      <c r="C22" s="55">
        <f>SUM([1]!CR8_16_01)</f>
        <v>16</v>
      </c>
      <c r="D22" s="55">
        <f>SUM([1]!CR8_16_02)</f>
        <v>16</v>
      </c>
      <c r="E22" s="55">
        <f>SUM([1]!CR8_16_03)</f>
        <v>0</v>
      </c>
      <c r="F22" s="55">
        <f>SUM([1]!CR8_16_04)</f>
        <v>17</v>
      </c>
      <c r="G22" s="55">
        <f>SUM([1]!CR8_16_05)</f>
        <v>3</v>
      </c>
      <c r="H22" s="55">
        <f>SUM([1]!CR8_16_06)</f>
        <v>14</v>
      </c>
      <c r="I22" s="55">
        <f>SUM([1]!CR8_16_07)</f>
        <v>0</v>
      </c>
      <c r="J22" s="55">
        <f>SUM([1]!CR8_16_08)</f>
        <v>12</v>
      </c>
      <c r="K22" s="55">
        <f>SUM([1]!CR8_16_09)</f>
        <v>3</v>
      </c>
      <c r="L22" s="201">
        <f t="shared" si="0"/>
        <v>0</v>
      </c>
      <c r="M22" s="110"/>
    </row>
    <row r="23" spans="1:13" ht="24" customHeight="1">
      <c r="A23" s="77" t="s">
        <v>313</v>
      </c>
      <c r="B23" s="115" t="s">
        <v>68</v>
      </c>
      <c r="C23" s="55">
        <f>SUM([1]!CR8_17_01)</f>
        <v>1</v>
      </c>
      <c r="D23" s="55">
        <f>SUM([1]!CR8_17_02)</f>
        <v>1</v>
      </c>
      <c r="E23" s="55">
        <f>SUM([1]!CR8_17_03)</f>
        <v>0</v>
      </c>
      <c r="F23" s="55">
        <f>SUM([1]!CR8_17_04)</f>
        <v>0</v>
      </c>
      <c r="G23" s="55">
        <f>SUM([1]!CR8_17_05)</f>
        <v>0</v>
      </c>
      <c r="H23" s="55">
        <f>SUM([1]!CR8_17_06)</f>
        <v>0</v>
      </c>
      <c r="I23" s="55">
        <f>SUM([1]!CR8_17_07)</f>
        <v>0</v>
      </c>
      <c r="J23" s="55">
        <f>SUM([1]!CR8_17_08)</f>
        <v>0</v>
      </c>
      <c r="K23" s="55">
        <f>SUM([1]!CR8_17_09)</f>
        <v>0</v>
      </c>
      <c r="L23" s="201">
        <f t="shared" si="0"/>
        <v>0</v>
      </c>
      <c r="M23" s="110"/>
    </row>
    <row r="24" spans="1:13" ht="15" customHeight="1">
      <c r="A24" s="77" t="s">
        <v>212</v>
      </c>
      <c r="B24" s="115" t="s">
        <v>69</v>
      </c>
      <c r="C24" s="55">
        <f>SUM([1]!CR8_18_01)</f>
        <v>0</v>
      </c>
      <c r="D24" s="55">
        <f>SUM([1]!CR8_18_02)</f>
        <v>0</v>
      </c>
      <c r="E24" s="55">
        <f>SUM([1]!CR8_18_03)</f>
        <v>0</v>
      </c>
      <c r="F24" s="55">
        <f>SUM([1]!CR8_18_04)</f>
        <v>0</v>
      </c>
      <c r="G24" s="55">
        <f>SUM([1]!CR8_18_05)</f>
        <v>0</v>
      </c>
      <c r="H24" s="55">
        <f>SUM([1]!CR8_18_06)</f>
        <v>0</v>
      </c>
      <c r="I24" s="55">
        <f>SUM([1]!CR8_18_07)</f>
        <v>0</v>
      </c>
      <c r="J24" s="55">
        <f>SUM([1]!CR8_18_08)</f>
        <v>0</v>
      </c>
      <c r="K24" s="55">
        <f>SUM([1]!CR8_18_09)</f>
        <v>0</v>
      </c>
      <c r="L24" s="201">
        <f t="shared" si="0"/>
        <v>0</v>
      </c>
      <c r="M24" s="110"/>
    </row>
    <row r="25" spans="1:13" ht="15" customHeight="1">
      <c r="A25" s="77" t="s">
        <v>314</v>
      </c>
      <c r="B25" s="115" t="s">
        <v>70</v>
      </c>
      <c r="C25" s="55">
        <f>SUM([1]!CR8_19_01)</f>
        <v>0</v>
      </c>
      <c r="D25" s="55">
        <f>SUM([1]!CR8_19_02)</f>
        <v>0</v>
      </c>
      <c r="E25" s="55">
        <f>SUM([1]!CR8_19_03)</f>
        <v>0</v>
      </c>
      <c r="F25" s="55">
        <f>SUM([1]!CR8_19_04)</f>
        <v>0</v>
      </c>
      <c r="G25" s="55">
        <f>SUM([1]!CR8_19_05)</f>
        <v>0</v>
      </c>
      <c r="H25" s="55">
        <f>SUM([1]!CR8_19_06)</f>
        <v>0</v>
      </c>
      <c r="I25" s="55">
        <f>SUM([1]!CR8_19_07)</f>
        <v>0</v>
      </c>
      <c r="J25" s="55">
        <f>SUM([1]!CR8_19_08)</f>
        <v>0</v>
      </c>
      <c r="K25" s="55">
        <f>SUM([1]!CR8_19_09)</f>
        <v>0</v>
      </c>
      <c r="L25" s="201">
        <f t="shared" si="0"/>
        <v>0</v>
      </c>
      <c r="M25" s="110"/>
    </row>
    <row r="26" spans="1:13" ht="15" customHeight="1">
      <c r="A26" s="91"/>
      <c r="B26" s="156" t="s">
        <v>71</v>
      </c>
      <c r="C26" s="203"/>
      <c r="D26" s="203"/>
      <c r="E26" s="203"/>
      <c r="F26" s="203"/>
      <c r="G26" s="203"/>
      <c r="H26" s="203"/>
      <c r="I26" s="203"/>
      <c r="J26" s="203"/>
      <c r="K26" s="203"/>
      <c r="L26" s="204"/>
      <c r="M26" s="110"/>
    </row>
    <row r="27" spans="1:12" ht="15" customHeight="1">
      <c r="A27" s="91"/>
      <c r="B27" s="156" t="s">
        <v>72</v>
      </c>
      <c r="C27" s="203"/>
      <c r="D27" s="203"/>
      <c r="E27" s="203"/>
      <c r="F27" s="203"/>
      <c r="G27" s="203"/>
      <c r="H27" s="203"/>
      <c r="I27" s="203"/>
      <c r="J27" s="203"/>
      <c r="K27" s="203"/>
      <c r="L27" s="205"/>
    </row>
    <row r="28" spans="1:12" ht="15" customHeight="1">
      <c r="A28" s="206"/>
      <c r="B28" s="156" t="s">
        <v>73</v>
      </c>
      <c r="C28" s="206"/>
      <c r="D28" s="206"/>
      <c r="E28" s="206"/>
      <c r="F28" s="206"/>
      <c r="G28" s="206"/>
      <c r="H28" s="206"/>
      <c r="I28" s="206"/>
      <c r="J28" s="206"/>
      <c r="K28" s="206"/>
      <c r="L28" s="205"/>
    </row>
    <row r="29" spans="1:12" ht="15">
      <c r="A29" s="76"/>
      <c r="B29" s="194"/>
      <c r="C29" s="76"/>
      <c r="D29" s="76"/>
      <c r="E29" s="76"/>
      <c r="F29" s="76"/>
      <c r="G29" s="76"/>
      <c r="H29" s="76"/>
      <c r="I29" s="76"/>
      <c r="J29" s="76"/>
      <c r="K29" s="76"/>
      <c r="L29" s="205"/>
    </row>
    <row r="30" spans="1:13" ht="15" customHeight="1">
      <c r="A30" s="382" t="s">
        <v>315</v>
      </c>
      <c r="B30" s="382"/>
      <c r="C30" s="382"/>
      <c r="D30" s="382"/>
      <c r="E30" s="382"/>
      <c r="F30" s="382"/>
      <c r="G30" s="382"/>
      <c r="H30" s="382"/>
      <c r="I30" s="207">
        <f>SUM([1]!CR8_23_01)</f>
        <v>24</v>
      </c>
      <c r="J30" s="132" t="s">
        <v>89</v>
      </c>
      <c r="L30" s="201">
        <f>SUM(D8-I30)</f>
        <v>0</v>
      </c>
      <c r="M30" s="110"/>
    </row>
    <row r="31" spans="1:11" ht="15" customHeight="1">
      <c r="A31" s="384" t="s">
        <v>320</v>
      </c>
      <c r="B31" s="384"/>
      <c r="C31" s="384"/>
      <c r="D31" s="384"/>
      <c r="E31" s="132"/>
      <c r="F31" s="132"/>
      <c r="G31" s="132"/>
      <c r="H31" s="132"/>
      <c r="I31" s="76"/>
      <c r="J31" s="132"/>
      <c r="K31" s="132"/>
    </row>
    <row r="32" spans="1:15" ht="15" customHeight="1">
      <c r="A32" s="365" t="s">
        <v>316</v>
      </c>
      <c r="B32" s="365"/>
      <c r="C32" s="365"/>
      <c r="D32" s="208">
        <f>SUM([1]!CR8_24_01)</f>
        <v>25</v>
      </c>
      <c r="E32" s="132" t="s">
        <v>89</v>
      </c>
      <c r="F32" s="192"/>
      <c r="G32" s="193"/>
      <c r="H32" s="193"/>
      <c r="I32" s="193"/>
      <c r="J32" s="209"/>
      <c r="K32" s="76"/>
      <c r="L32" s="110">
        <f>F8-SUM(D32:D33)</f>
        <v>0</v>
      </c>
      <c r="M32" s="110"/>
      <c r="N32" s="110" t="s">
        <v>321</v>
      </c>
      <c r="O32" s="110"/>
    </row>
    <row r="33" spans="1:11" ht="15" customHeight="1">
      <c r="A33" s="385" t="s">
        <v>317</v>
      </c>
      <c r="B33" s="385"/>
      <c r="C33" s="385"/>
      <c r="D33" s="210">
        <f>SUM([1]!CR8_25_01)</f>
        <v>0</v>
      </c>
      <c r="E33" s="132" t="s">
        <v>89</v>
      </c>
      <c r="F33" s="192"/>
      <c r="G33" s="192"/>
      <c r="H33" s="192"/>
      <c r="I33" s="192"/>
      <c r="J33" s="211"/>
      <c r="K33" s="76"/>
    </row>
    <row r="34" spans="1:10" ht="15" customHeight="1">
      <c r="A34" s="383" t="s">
        <v>318</v>
      </c>
      <c r="B34" s="383"/>
      <c r="C34" s="383"/>
      <c r="D34" s="383"/>
      <c r="E34" s="383"/>
      <c r="F34" s="383"/>
      <c r="G34" s="383"/>
      <c r="H34" s="383"/>
      <c r="I34" s="208">
        <f>SUM([1]!CR8_26_01)</f>
        <v>0</v>
      </c>
      <c r="J34" s="132" t="s">
        <v>89</v>
      </c>
    </row>
    <row r="35" spans="1:11" ht="15" customHeight="1">
      <c r="A35" s="379" t="s">
        <v>319</v>
      </c>
      <c r="B35" s="379"/>
      <c r="C35" s="379"/>
      <c r="D35" s="212">
        <f>SUM([1]!CR8_27_01)</f>
        <v>2.3</v>
      </c>
      <c r="E35" s="132" t="s">
        <v>131</v>
      </c>
      <c r="F35" s="132"/>
      <c r="G35" s="132"/>
      <c r="H35" s="132"/>
      <c r="I35" s="132"/>
      <c r="J35" s="132"/>
      <c r="K35" s="76"/>
    </row>
  </sheetData>
  <sheetProtection password="CEC1" sheet="1" objects="1" scenarios="1"/>
  <mergeCells count="20">
    <mergeCell ref="A35:C35"/>
    <mergeCell ref="L1:L5"/>
    <mergeCell ref="M6:O6"/>
    <mergeCell ref="J3:J5"/>
    <mergeCell ref="A30:H30"/>
    <mergeCell ref="A34:H34"/>
    <mergeCell ref="A31:D31"/>
    <mergeCell ref="A32:C32"/>
    <mergeCell ref="A33:C33"/>
    <mergeCell ref="F4:F5"/>
    <mergeCell ref="A1:K1"/>
    <mergeCell ref="I2:K2"/>
    <mergeCell ref="A3:A5"/>
    <mergeCell ref="B3:B5"/>
    <mergeCell ref="C3:C5"/>
    <mergeCell ref="D3:D5"/>
    <mergeCell ref="F3:I3"/>
    <mergeCell ref="G4:I4"/>
    <mergeCell ref="K3:K5"/>
    <mergeCell ref="E3:E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85" r:id="rId1"/>
  <rowBreaks count="1" manualBreakCount="1">
    <brk id="2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Katharsis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Abon1</cp:lastModifiedBy>
  <cp:lastPrinted>2014-10-10T07:12:28Z</cp:lastPrinted>
  <dcterms:created xsi:type="dcterms:W3CDTF">2006-04-13T11:19:16Z</dcterms:created>
  <dcterms:modified xsi:type="dcterms:W3CDTF">2015-01-12T11:51:17Z</dcterms:modified>
  <cp:category/>
  <cp:version/>
  <cp:contentType/>
  <cp:contentStatus/>
</cp:coreProperties>
</file>